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-jemeppe\jemeppe\DocPrive\j-l.descy\Mes documents\"/>
    </mc:Choice>
  </mc:AlternateContent>
  <bookViews>
    <workbookView xWindow="-28635" yWindow="900" windowWidth="27225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calcPr calcId="162913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63" i="18"/>
  <c r="H48" i="18"/>
  <c r="H42" i="18"/>
  <c r="H31" i="18"/>
  <c r="H19" i="18"/>
  <c r="H14" i="18"/>
  <c r="H63" i="17"/>
  <c r="H49" i="17"/>
  <c r="H44" i="17"/>
  <c r="H34" i="17"/>
  <c r="H14" i="17"/>
  <c r="H19" i="17" s="1"/>
  <c r="H45" i="16"/>
  <c r="H44" i="16" s="1"/>
  <c r="H35" i="16"/>
  <c r="H25" i="16"/>
  <c r="H21" i="16"/>
  <c r="H16" i="16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 s="1"/>
  <c r="F31" i="18"/>
  <c r="F42" i="18"/>
  <c r="F48" i="18"/>
  <c r="F63" i="18"/>
  <c r="A1" i="17"/>
  <c r="C1" i="17"/>
  <c r="D1" i="17"/>
  <c r="I1" i="17"/>
  <c r="A3" i="17"/>
  <c r="I3" i="17"/>
  <c r="F14" i="17"/>
  <c r="F19" i="17" s="1"/>
  <c r="F34" i="17"/>
  <c r="F44" i="17"/>
  <c r="F49" i="17"/>
  <c r="F52" i="17" s="1"/>
  <c r="F63" i="17"/>
  <c r="A1" i="16"/>
  <c r="C1" i="16"/>
  <c r="D1" i="16"/>
  <c r="I1" i="16"/>
  <c r="A3" i="16"/>
  <c r="I3" i="16"/>
  <c r="F16" i="16"/>
  <c r="F21" i="16"/>
  <c r="F25" i="16"/>
  <c r="F35" i="16"/>
  <c r="F45" i="16"/>
  <c r="F44" i="16"/>
  <c r="A1" i="15"/>
  <c r="C1" i="15"/>
  <c r="D1" i="15"/>
  <c r="I1" i="15"/>
  <c r="I2" i="15"/>
  <c r="F6" i="15" s="1"/>
  <c r="H6" i="15" s="1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I2" i="16"/>
  <c r="F6" i="16" s="1"/>
  <c r="H6" i="16" s="1"/>
  <c r="I2" i="18"/>
  <c r="F5" i="18" s="1"/>
  <c r="H5" i="18" s="1"/>
  <c r="I2" i="17"/>
  <c r="F5" i="17" s="1"/>
  <c r="H5" i="17" s="1"/>
  <c r="R2" i="29"/>
  <c r="T9" i="29" s="1"/>
  <c r="Q9" i="29" s="1"/>
  <c r="N9" i="29" s="1"/>
  <c r="K9" i="29" s="1"/>
  <c r="H9" i="29" s="1"/>
  <c r="H51" i="18" l="1"/>
  <c r="F51" i="18"/>
  <c r="F54" i="17" s="1"/>
  <c r="H33" i="18"/>
  <c r="F33" i="18"/>
  <c r="H52" i="17"/>
  <c r="H54" i="17" s="1"/>
  <c r="F36" i="17"/>
  <c r="F38" i="17" s="1"/>
  <c r="F33" i="16"/>
  <c r="H33" i="16"/>
  <c r="H10" i="16"/>
  <c r="F10" i="16"/>
  <c r="H43" i="15"/>
  <c r="F43" i="15"/>
  <c r="F10" i="15"/>
  <c r="H10" i="15"/>
  <c r="H66" i="15" s="1"/>
  <c r="T9" i="23"/>
  <c r="Q9" i="23"/>
  <c r="N9" i="23"/>
  <c r="H9" i="23"/>
  <c r="K10" i="23"/>
  <c r="N10" i="23"/>
  <c r="Q10" i="23"/>
  <c r="H21" i="17"/>
  <c r="H21" i="18"/>
  <c r="H36" i="17"/>
  <c r="F21" i="18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H55" i="18" l="1"/>
  <c r="H65" i="18" s="1"/>
  <c r="F53" i="18"/>
  <c r="F55" i="18"/>
  <c r="F65" i="18" s="1"/>
  <c r="H53" i="18"/>
  <c r="F56" i="17"/>
  <c r="F35" i="18"/>
  <c r="F57" i="16"/>
  <c r="H57" i="16"/>
  <c r="F66" i="15"/>
  <c r="H38" i="17"/>
  <c r="H35" i="18"/>
  <c r="H56" i="17"/>
  <c r="F57" i="18" l="1"/>
  <c r="F58" i="17"/>
  <c r="F65" i="17"/>
  <c r="H58" i="17"/>
  <c r="H57" i="18"/>
  <c r="H65" i="17"/>
</calcChain>
</file>

<file path=xl/sharedStrings.xml><?xml version="1.0" encoding="utf-8"?>
<sst xmlns="http://schemas.openxmlformats.org/spreadsheetml/2006/main" count="550" uniqueCount="357">
  <si>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</si>
  <si>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</si>
  <si>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</si>
  <si>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</si>
  <si>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</si>
  <si>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</si>
  <si>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</si>
  <si>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</si>
  <si>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</si>
  <si>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</si>
  <si>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</si>
  <si>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</si>
  <si>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</si>
  <si>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</si>
  <si>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</si>
  <si>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</si>
  <si>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</si>
  <si>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</si>
  <si>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</si>
  <si>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</si>
  <si>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</si>
  <si>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</si>
  <si>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</si>
  <si>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</si>
  <si>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</si>
  <si>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</si>
  <si>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</si>
  <si>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</si>
  <si>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</si>
  <si>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</si>
  <si>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</si>
  <si>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</si>
  <si>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</si>
  <si>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</si>
  <si>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</si>
  <si>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</si>
  <si>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</si>
  <si>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</si>
  <si>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</si>
  <si>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</si>
  <si>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</si>
  <si>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</si>
  <si>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</si>
  <si>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</si>
  <si>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</si>
  <si>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</si>
  <si>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</si>
  <si>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</si>
  <si>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</si>
  <si>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</si>
  <si>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</si>
  <si>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</si>
  <si>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</si>
  <si>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</si>
  <si>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</si>
  <si>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</si>
  <si>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</si>
  <si>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</si>
  <si>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</si>
  <si>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</si>
  <si>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</si>
  <si>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</si>
  <si>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</si>
  <si>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</si>
  <si>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</si>
  <si>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</si>
  <si>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</si>
  <si>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</si>
  <si>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</si>
  <si>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</si>
  <si>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</si>
  <si>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</si>
  <si>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</si>
  <si>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</si>
  <si>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</si>
  <si>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</si>
  <si>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</si>
  <si>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</si>
  <si>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</si>
  <si>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</si>
  <si>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</si>
  <si>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</si>
  <si>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</si>
  <si>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</si>
  <si>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</si>
  <si>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</si>
  <si>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</si>
  <si>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</si>
  <si>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</si>
  <si>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</si>
  <si>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</si>
  <si>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</si>
  <si>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</si>
  <si>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</si>
  <si>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</si>
  <si>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</si>
  <si>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</si>
  <si>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</si>
  <si>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</si>
  <si>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</si>
  <si>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</si>
  <si>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</si>
  <si>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</si>
  <si>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</si>
  <si>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</si>
  <si>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</si>
  <si>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</si>
  <si>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</si>
  <si>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</si>
  <si>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</si>
  <si>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</si>
  <si>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</si>
  <si>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</si>
  <si>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</si>
  <si>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</si>
  <si>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</si>
  <si>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</si>
  <si>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</si>
  <si>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</si>
  <si>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</si>
  <si>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</si>
  <si>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</si>
  <si>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</si>
  <si>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</si>
  <si>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</si>
  <si>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</si>
  <si>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</si>
  <si>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</si>
  <si>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</si>
  <si>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</si>
  <si>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</si>
  <si>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</si>
  <si>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</si>
  <si>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</si>
  <si>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</si>
  <si>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</si>
  <si>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</si>
  <si>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</si>
  <si>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</si>
  <si>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</si>
  <si>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</si>
  <si>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</si>
  <si>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</si>
  <si>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</si>
  <si>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</si>
  <si>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</si>
  <si>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</si>
  <si>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</si>
  <si>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</si>
  <si>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</si>
  <si>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</si>
  <si>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</si>
  <si>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</si>
  <si>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</si>
  <si>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</si>
  <si>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</si>
  <si>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</si>
  <si>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</si>
  <si>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</si>
  <si>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</si>
  <si>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</si>
  <si>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</si>
  <si>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</si>
  <si>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</si>
  <si>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</si>
  <si>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</si>
  <si>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</si>
  <si>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</si>
  <si>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</si>
  <si>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</si>
  <si>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</si>
  <si>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</si>
  <si>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</si>
  <si>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</si>
  <si>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</si>
  <si>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</si>
  <si>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</si>
  <si>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</si>
  <si>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</si>
  <si>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</si>
  <si>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</si>
  <si>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</si>
  <si>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</si>
  <si>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</si>
  <si>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</si>
  <si>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</si>
  <si>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</si>
  <si>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</si>
  <si>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</si>
  <si>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</si>
  <si>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</si>
  <si>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</si>
  <si>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</si>
  <si>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</si>
  <si>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</si>
  <si>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</si>
  <si>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</si>
  <si>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</si>
  <si>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</si>
  <si>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</si>
  <si>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</si>
  <si>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</si>
  <si>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</si>
  <si>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</si>
  <si>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</si>
  <si>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</si>
  <si>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</si>
  <si>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</si>
  <si>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</si>
  <si>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</si>
  <si>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</si>
  <si>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</si>
  <si>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</si>
  <si>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</si>
  <si>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</si>
  <si>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</si>
  <si>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</si>
  <si>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</si>
  <si>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</si>
  <si>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</si>
  <si>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</si>
  <si>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</si>
  <si>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</si>
  <si>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</si>
  <si>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</si>
  <si>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</si>
  <si>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</si>
  <si>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</si>
  <si>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</si>
  <si>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</si>
  <si>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</si>
  <si>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</si>
  <si>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</si>
  <si>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</si>
  <si>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</si>
  <si>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</si>
  <si>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</si>
  <si>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</si>
  <si>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</si>
  <si>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</si>
  <si>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</si>
  <si>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</si>
  <si>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</si>
  <si>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</si>
  <si>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</si>
  <si>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</si>
  <si>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</si>
  <si>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</si>
  <si>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</si>
  <si>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</si>
  <si>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</si>
  <si>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</si>
  <si>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</si>
  <si>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</si>
  <si>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</si>
  <si>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</si>
  <si>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</si>
  <si>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</si>
  <si>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</si>
  <si>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</si>
  <si>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</si>
  <si>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</si>
  <si>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</si>
  <si>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</si>
  <si>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</si>
  <si>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</si>
  <si>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</si>
  <si>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</si>
  <si>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</si>
  <si>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</si>
  <si>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</si>
  <si>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</si>
  <si>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</si>
  <si>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</si>
  <si>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</si>
  <si>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</si>
  <si>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</si>
  <si>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</si>
  <si>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</si>
  <si>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</si>
  <si>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</si>
  <si>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</si>
  <si>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</si>
  <si>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</si>
  <si>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</si>
  <si>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</si>
  <si>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</si>
  <si>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</si>
  <si>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</si>
  <si>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</si>
  <si>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</si>
  <si>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</si>
  <si>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</si>
  <si>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</si>
  <si>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</si>
  <si>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</si>
  <si>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</si>
  <si>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</si>
  <si>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</si>
  <si>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</si>
  <si>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</si>
  <si>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</si>
  <si>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</si>
  <si>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</si>
  <si>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</si>
  <si>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</si>
  <si>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</si>
  <si>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</si>
  <si>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</si>
  <si>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</si>
  <si>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</si>
  <si>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</si>
  <si>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</si>
  <si>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</si>
  <si>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</si>
  <si>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</si>
  <si>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</si>
  <si>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</si>
  <si>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</si>
  <si>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</si>
  <si>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</si>
  <si>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</si>
  <si>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</si>
  <si>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</si>
  <si>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</si>
  <si>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</si>
  <si>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</si>
  <si>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</si>
  <si>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</si>
  <si>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</si>
  <si>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</si>
  <si>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</si>
  <si>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</si>
  <si>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</si>
  <si>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</si>
  <si>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</si>
  <si>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</si>
  <si>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</si>
  <si>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</si>
  <si>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</si>
  <si>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</si>
  <si>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</si>
  <si>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JEMEPPE-SUR-SAMBRE</t>
  </si>
  <si>
    <t>Place Communale,20</t>
  </si>
  <si>
    <t>5190 JEMEPPE-SUR-SAMBRE</t>
  </si>
  <si>
    <t>www.jemeppe-sur-sambre.be</t>
  </si>
  <si>
    <t>29/08/2022</t>
  </si>
  <si>
    <t>Compte</t>
  </si>
  <si>
    <t>Dimitri TONNEAU</t>
  </si>
  <si>
    <t>071 75 00 10</t>
  </si>
  <si>
    <t>071 78 39 80</t>
  </si>
  <si>
    <t>dimitri.tonneau@jemeppe-sur-sambre.be</t>
  </si>
  <si>
    <t>Jean-Louis DESCY</t>
  </si>
  <si>
    <t>071 75 00 25</t>
  </si>
  <si>
    <t>071 78 72 69</t>
  </si>
  <si>
    <t>jean-louis.descy@jemeppe-sur-sambre.be</t>
  </si>
  <si>
    <t>17/10/2022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</si>
</sst>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  <numFmt numFmtId="168" formatCode="&quot;Code I.N.S. : &quot;\ 0\ \ \ \ \ \ \ \ \ \ \ \ \ \ \ \ \ \ \ \ \ \ \ \ \ \ \ \ \ \ "/>
    <numFmt numFmtId="169" formatCode="&quot;Code I.N.S. : &quot;\ 0"/>
    <numFmt numFmtId="170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3" fillId="0" borderId="0" xfId="13" applyFont="1" applyBorder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9" fontId="13" fillId="0" borderId="0" xfId="13" applyNumberFormat="1" applyFont="1" applyBorder="1" applyAlignment="1">
      <alignment horizontal="left" vertical="center"/>
    </xf>
    <xf numFmtId="0" fontId="13" fillId="0" borderId="0" xfId="13" applyFont="1" applyBorder="1"/>
    <xf numFmtId="169" fontId="14" fillId="0" borderId="0" xfId="13" applyNumberFormat="1" applyFont="1" applyBorder="1" applyAlignment="1">
      <alignment horizontal="left" vertical="center"/>
    </xf>
    <xf numFmtId="0" fontId="13" fillId="0" borderId="0" xfId="13" applyFont="1" applyBorder="1" applyAlignment="1">
      <alignment horizontal="centerContinuous"/>
    </xf>
    <xf numFmtId="0" fontId="14" fillId="0" borderId="0" xfId="13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Border="1" applyAlignment="1">
      <alignment horizontal="left"/>
    </xf>
    <xf numFmtId="0" fontId="13" fillId="0" borderId="0" xfId="14" applyFont="1" applyBorder="1" applyProtection="1">
      <protection hidden="1"/>
    </xf>
    <xf numFmtId="169" fontId="14" fillId="0" borderId="0" xfId="14" applyNumberFormat="1" applyFont="1" applyBorder="1" applyAlignment="1" applyProtection="1">
      <alignment horizontal="left" vertical="center"/>
      <protection hidden="1"/>
    </xf>
    <xf numFmtId="169" fontId="13" fillId="0" borderId="0" xfId="14" applyNumberFormat="1" applyFont="1" applyBorder="1" applyAlignment="1" applyProtection="1">
      <alignment horizontal="centerContinuous" vertical="center"/>
      <protection hidden="1"/>
    </xf>
    <xf numFmtId="0" fontId="13" fillId="0" borderId="0" xfId="0" applyFont="1" applyBorder="1"/>
    <xf numFmtId="0" fontId="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1" fillId="0" borderId="0" xfId="0" applyFont="1" applyBorder="1"/>
    <xf numFmtId="0" fontId="15" fillId="0" borderId="0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14" applyFont="1" applyBorder="1" applyAlignment="1">
      <alignment horizontal="left"/>
    </xf>
    <xf numFmtId="0" fontId="17" fillId="0" borderId="0" xfId="14" applyFont="1" applyBorder="1" applyProtection="1">
      <protection hidden="1"/>
    </xf>
    <xf numFmtId="169" fontId="18" fillId="0" borderId="0" xfId="14" applyNumberFormat="1" applyFont="1" applyBorder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7" fillId="0" borderId="0" xfId="14" applyFont="1" applyProtection="1">
      <protection hidden="1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17" fillId="0" borderId="0" xfId="0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0" fontId="18" fillId="0" borderId="0" xfId="13" applyFont="1" applyBorder="1" applyAlignment="1">
      <alignment horizontal="right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8" fontId="17" fillId="0" borderId="0" xfId="11" applyNumberFormat="1" applyFont="1" applyBorder="1" applyAlignment="1" applyProtection="1">
      <alignment horizontal="centerContinuous"/>
      <protection hidden="1"/>
    </xf>
    <xf numFmtId="0" fontId="17" fillId="0" borderId="0" xfId="11" applyFont="1" applyBorder="1" applyAlignment="1" applyProtection="1">
      <protection hidden="1"/>
    </xf>
    <xf numFmtId="169" fontId="18" fillId="0" borderId="0" xfId="11" applyNumberFormat="1" applyFont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 vertical="center"/>
      <protection hidden="1"/>
    </xf>
    <xf numFmtId="0" fontId="25" fillId="0" borderId="0" xfId="11" applyFont="1" applyBorder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Fill="1" applyAlignment="1" applyProtection="1">
      <alignment horizontal="right"/>
      <protection hidden="1"/>
    </xf>
    <xf numFmtId="0" fontId="17" fillId="0" borderId="0" xfId="11" applyFont="1" applyProtection="1"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Fill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/>
      <protection hidden="1"/>
    </xf>
    <xf numFmtId="0" fontId="27" fillId="0" borderId="0" xfId="11" applyFont="1" applyAlignment="1" applyProtection="1">
      <protection hidden="1"/>
    </xf>
    <xf numFmtId="0" fontId="17" fillId="0" borderId="0" xfId="11" applyFont="1" applyAlignment="1" applyProtection="1">
      <protection hidden="1"/>
    </xf>
    <xf numFmtId="0" fontId="17" fillId="0" borderId="0" xfId="11" applyFont="1" applyBorder="1" applyAlignment="1" applyProtection="1">
      <alignment horizontal="left"/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Fill="1" applyBorder="1" applyAlignment="1" applyProtection="1">
      <alignment horizontal="center" vertical="center"/>
      <protection hidden="1"/>
    </xf>
    <xf numFmtId="0" fontId="17" fillId="0" borderId="15" xfId="11" quotePrefix="1" applyFont="1" applyFill="1" applyBorder="1" applyAlignment="1" applyProtection="1">
      <alignment horizontal="center"/>
      <protection hidden="1"/>
    </xf>
    <xf numFmtId="0" fontId="17" fillId="0" borderId="15" xfId="11" applyFont="1" applyFill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/>
      <protection hidden="1"/>
    </xf>
    <xf numFmtId="0" fontId="17" fillId="0" borderId="16" xfId="11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Fill="1" applyBorder="1" applyAlignment="1"/>
    <xf numFmtId="0" fontId="32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 applyBorder="1" applyAlignme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1" fillId="0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18" fillId="0" borderId="0" xfId="0" applyFont="1" applyFill="1" applyBorder="1" applyAlignment="1">
      <alignment vertical="center"/>
    </xf>
    <xf numFmtId="167" fontId="17" fillId="0" borderId="0" xfId="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9" fontId="11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9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49" fontId="11" fillId="0" borderId="9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67" fontId="17" fillId="6" borderId="23" xfId="5" applyNumberFormat="1" applyFont="1" applyFill="1" applyBorder="1" applyAlignment="1">
      <alignment horizontal="center" vertical="center"/>
    </xf>
    <xf numFmtId="167" fontId="17" fillId="6" borderId="24" xfId="5" applyNumberFormat="1" applyFont="1" applyFill="1" applyBorder="1" applyAlignment="1">
      <alignment horizontal="center" vertical="center"/>
    </xf>
    <xf numFmtId="167" fontId="17" fillId="6" borderId="25" xfId="5" applyNumberFormat="1" applyFont="1" applyFill="1" applyBorder="1" applyAlignment="1">
      <alignment horizontal="center" vertical="center"/>
    </xf>
    <xf numFmtId="167" fontId="17" fillId="14" borderId="23" xfId="5" applyNumberFormat="1" applyFont="1" applyFill="1" applyBorder="1" applyAlignment="1">
      <alignment horizontal="center" vertical="center"/>
    </xf>
    <xf numFmtId="167" fontId="17" fillId="14" borderId="24" xfId="5" applyNumberFormat="1" applyFont="1" applyFill="1" applyBorder="1" applyAlignment="1">
      <alignment horizontal="center" vertical="center"/>
    </xf>
    <xf numFmtId="167" fontId="17" fillId="14" borderId="25" xfId="5" applyNumberFormat="1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7" fillId="13" borderId="20" xfId="0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8" fillId="12" borderId="5" xfId="0" applyFont="1" applyFill="1" applyBorder="1" applyAlignment="1">
      <alignment horizontal="right"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165" fontId="13" fillId="2" borderId="27" xfId="5" applyNumberFormat="1" applyFont="1" applyFill="1" applyBorder="1" applyAlignment="1">
      <alignment vertical="center"/>
    </xf>
    <xf numFmtId="165" fontId="13" fillId="2" borderId="28" xfId="5" applyNumberFormat="1" applyFont="1" applyFill="1" applyBorder="1" applyAlignment="1">
      <alignment vertical="center"/>
    </xf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0" fontId="17" fillId="19" borderId="25" xfId="0" applyFont="1" applyFill="1" applyBorder="1" applyAlignment="1">
      <alignment horizontal="left" vertical="center"/>
    </xf>
    <xf numFmtId="165" fontId="13" fillId="19" borderId="23" xfId="5" applyNumberFormat="1" applyFont="1" applyFill="1" applyBorder="1" applyAlignment="1">
      <alignment vertical="center"/>
    </xf>
    <xf numFmtId="165" fontId="13" fillId="19" borderId="24" xfId="5" applyNumberFormat="1" applyFont="1" applyFill="1" applyBorder="1" applyAlignment="1">
      <alignment vertical="center"/>
    </xf>
    <xf numFmtId="165" fontId="13" fillId="19" borderId="25" xfId="5" applyNumberFormat="1" applyFont="1" applyFill="1" applyBorder="1" applyAlignment="1">
      <alignment vertical="center"/>
    </xf>
    <xf numFmtId="165" fontId="13" fillId="15" borderId="23" xfId="5" applyNumberFormat="1" applyFont="1" applyFill="1" applyBorder="1" applyAlignment="1">
      <alignment vertical="center"/>
    </xf>
    <xf numFmtId="165" fontId="13" fillId="15" borderId="24" xfId="5" applyNumberFormat="1" applyFont="1" applyFill="1" applyBorder="1" applyAlignment="1">
      <alignment vertical="center"/>
    </xf>
    <xf numFmtId="165" fontId="13" fillId="15" borderId="25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165" fontId="13" fillId="2" borderId="29" xfId="5" applyNumberFormat="1" applyFont="1" applyFill="1" applyBorder="1" applyAlignment="1">
      <alignment vertical="center"/>
    </xf>
    <xf numFmtId="165" fontId="13" fillId="2" borderId="19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165" fontId="13" fillId="2" borderId="0" xfId="5" applyNumberFormat="1" applyFont="1" applyFill="1" applyBorder="1" applyAlignment="1">
      <alignment vertical="center"/>
    </xf>
    <xf numFmtId="165" fontId="13" fillId="2" borderId="3" xfId="5" applyNumberFormat="1" applyFont="1" applyFill="1" applyBorder="1" applyAlignment="1">
      <alignment vertical="center"/>
    </xf>
    <xf numFmtId="4" fontId="13" fillId="2" borderId="10" xfId="5" applyNumberFormat="1" applyFont="1" applyFill="1" applyBorder="1" applyAlignment="1">
      <alignment vertical="center"/>
    </xf>
    <xf numFmtId="165" fontId="13" fillId="2" borderId="9" xfId="5" applyNumberFormat="1" applyFont="1" applyFill="1" applyBorder="1" applyAlignment="1">
      <alignment vertical="center"/>
    </xf>
    <xf numFmtId="165" fontId="13" fillId="2" borderId="2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8" fillId="13" borderId="5" xfId="0" applyFont="1" applyFill="1" applyBorder="1" applyAlignment="1">
      <alignment horizontal="right" vertical="center"/>
    </xf>
    <xf numFmtId="0" fontId="18" fillId="13" borderId="5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2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8" fillId="13" borderId="21" xfId="0" applyFont="1" applyFill="1" applyBorder="1" applyAlignment="1">
      <alignment horizontal="right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7" xfId="0" applyFont="1" applyBorder="1" applyAlignment="1"/>
    <xf numFmtId="0" fontId="17" fillId="0" borderId="0" xfId="0" applyFont="1" applyBorder="1" applyAlignment="1"/>
    <xf numFmtId="0" fontId="17" fillId="0" borderId="3" xfId="0" applyFont="1" applyBorder="1" applyAlignment="1"/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7" fillId="0" borderId="7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0" fontId="17" fillId="0" borderId="0" xfId="11" applyFont="1" applyAlignment="1" applyProtection="1">
      <alignment horizontal="left" vertical="center" wrapText="1"/>
      <protection hidden="1"/>
    </xf>
    <xf numFmtId="0" fontId="17" fillId="0" borderId="0" xfId="11" applyFont="1" applyBorder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0" fontId="18" fillId="0" borderId="29" xfId="11" applyNumberFormat="1" applyFont="1" applyBorder="1" applyAlignment="1" applyProtection="1">
      <alignment horizontal="center" vertical="center"/>
      <protection hidden="1"/>
    </xf>
    <xf numFmtId="170" fontId="18" fillId="0" borderId="31" xfId="11" applyNumberFormat="1" applyFont="1" applyBorder="1" applyAlignment="1" applyProtection="1">
      <alignment horizontal="center" vertical="center"/>
      <protection hidden="1"/>
    </xf>
    <xf numFmtId="170" fontId="18" fillId="0" borderId="0" xfId="11" applyNumberFormat="1" applyFont="1" applyBorder="1" applyAlignment="1" applyProtection="1">
      <alignment horizontal="center" vertical="center"/>
      <protection hidden="1"/>
    </xf>
    <xf numFmtId="170" fontId="18" fillId="0" borderId="34" xfId="11" applyNumberFormat="1" applyFont="1" applyBorder="1" applyAlignment="1" applyProtection="1">
      <alignment horizontal="center" vertical="center"/>
      <protection hidden="1"/>
    </xf>
    <xf numFmtId="170" fontId="18" fillId="0" borderId="27" xfId="11" applyNumberFormat="1" applyFont="1" applyBorder="1" applyAlignment="1" applyProtection="1">
      <alignment horizontal="center" vertical="center"/>
      <protection hidden="1"/>
    </xf>
    <xf numFmtId="170" fontId="18" fillId="0" borderId="30" xfId="11" applyNumberFormat="1" applyFont="1" applyBorder="1" applyAlignment="1" applyProtection="1">
      <alignment horizontal="center" vertical="center"/>
      <protection hidden="1"/>
    </xf>
    <xf numFmtId="170" fontId="18" fillId="0" borderId="18" xfId="11" applyNumberFormat="1" applyFont="1" applyBorder="1" applyAlignment="1" applyProtection="1">
      <alignment horizontal="center" vertical="center"/>
      <protection hidden="1"/>
    </xf>
    <xf numFmtId="170" fontId="18" fillId="0" borderId="19" xfId="11" applyNumberFormat="1" applyFont="1" applyBorder="1" applyAlignment="1" applyProtection="1">
      <alignment horizontal="center" vertical="center"/>
      <protection hidden="1"/>
    </xf>
    <xf numFmtId="170" fontId="18" fillId="0" borderId="7" xfId="11" applyNumberFormat="1" applyFont="1" applyBorder="1" applyAlignment="1" applyProtection="1">
      <alignment horizontal="center" vertical="center"/>
      <protection hidden="1"/>
    </xf>
    <xf numFmtId="170" fontId="18" fillId="0" borderId="3" xfId="11" applyNumberFormat="1" applyFont="1" applyBorder="1" applyAlignment="1" applyProtection="1">
      <alignment horizontal="center" vertical="center"/>
      <protection hidden="1"/>
    </xf>
    <xf numFmtId="170" fontId="18" fillId="0" borderId="26" xfId="11" applyNumberFormat="1" applyFont="1" applyBorder="1" applyAlignment="1" applyProtection="1">
      <alignment horizontal="center" vertical="center"/>
      <protection hidden="1"/>
    </xf>
    <xf numFmtId="170" fontId="18" fillId="0" borderId="28" xfId="11" applyNumberFormat="1" applyFont="1" applyBorder="1" applyAlignment="1" applyProtection="1">
      <alignment horizontal="center" vertical="center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0" fontId="17" fillId="0" borderId="0" xfId="10" applyFont="1" applyBorder="1" applyAlignment="1"/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4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3" fontId="17" fillId="0" borderId="7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7" fillId="0" borderId="7" xfId="13" applyNumberFormat="1" applyFont="1" applyBorder="1"/>
    <xf numFmtId="4" fontId="17" fillId="0" borderId="34" xfId="13" applyNumberFormat="1" applyFont="1" applyBorder="1"/>
    <xf numFmtId="4" fontId="26" fillId="0" borderId="26" xfId="13" applyNumberFormat="1" applyFont="1" applyBorder="1"/>
    <xf numFmtId="4" fontId="26" fillId="0" borderId="30" xfId="13" applyNumberFormat="1" applyFont="1" applyBorder="1"/>
    <xf numFmtId="4" fontId="17" fillId="0" borderId="10" xfId="13" applyNumberFormat="1" applyFont="1" applyBorder="1"/>
    <xf numFmtId="4" fontId="17" fillId="0" borderId="33" xfId="13" applyNumberFormat="1" applyFont="1" applyBorder="1"/>
    <xf numFmtId="4" fontId="26" fillId="0" borderId="17" xfId="13" applyNumberFormat="1" applyFont="1" applyBorder="1"/>
    <xf numFmtId="4" fontId="26" fillId="0" borderId="32" xfId="13" applyNumberFormat="1" applyFont="1" applyBorder="1"/>
    <xf numFmtId="4" fontId="26" fillId="0" borderId="10" xfId="13" applyNumberFormat="1" applyFont="1" applyBorder="1"/>
    <xf numFmtId="4" fontId="26" fillId="0" borderId="33" xfId="13" applyNumberFormat="1" applyFont="1" applyBorder="1"/>
    <xf numFmtId="4" fontId="17" fillId="0" borderId="2" xfId="13" applyNumberFormat="1" applyFont="1" applyBorder="1"/>
    <xf numFmtId="4" fontId="26" fillId="0" borderId="28" xfId="13" applyNumberFormat="1" applyFont="1" applyBorder="1"/>
    <xf numFmtId="3" fontId="17" fillId="0" borderId="18" xfId="13" applyNumberFormat="1" applyFont="1" applyBorder="1"/>
    <xf numFmtId="3" fontId="17" fillId="0" borderId="31" xfId="13" applyNumberFormat="1" applyFont="1" applyBorder="1"/>
    <xf numFmtId="4" fontId="17" fillId="0" borderId="3" xfId="13" applyNumberFormat="1" applyFont="1" applyBorder="1"/>
    <xf numFmtId="4" fontId="26" fillId="0" borderId="4" xfId="13" applyNumberFormat="1" applyFont="1" applyBorder="1"/>
    <xf numFmtId="4" fontId="26" fillId="0" borderId="2" xfId="13" applyNumberFormat="1" applyFont="1" applyBorder="1"/>
    <xf numFmtId="3" fontId="17" fillId="0" borderId="19" xfId="13" applyNumberFormat="1" applyFont="1" applyBorder="1"/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0" fontId="18" fillId="0" borderId="18" xfId="13" applyNumberFormat="1" applyFont="1" applyBorder="1" applyAlignment="1">
      <alignment horizontal="center" vertical="center"/>
    </xf>
    <xf numFmtId="170" fontId="18" fillId="0" borderId="31" xfId="13" applyNumberFormat="1" applyFont="1" applyBorder="1" applyAlignment="1">
      <alignment horizontal="center" vertical="center"/>
    </xf>
    <xf numFmtId="170" fontId="18" fillId="0" borderId="7" xfId="13" applyNumberFormat="1" applyFont="1" applyBorder="1" applyAlignment="1">
      <alignment horizontal="center" vertical="center"/>
    </xf>
    <xf numFmtId="170" fontId="18" fillId="0" borderId="34" xfId="13" applyNumberFormat="1" applyFont="1" applyBorder="1" applyAlignment="1">
      <alignment horizontal="center" vertical="center"/>
    </xf>
    <xf numFmtId="170" fontId="18" fillId="0" borderId="26" xfId="13" applyNumberFormat="1" applyFont="1" applyBorder="1" applyAlignment="1">
      <alignment horizontal="center" vertical="center"/>
    </xf>
    <xf numFmtId="170" fontId="18" fillId="0" borderId="30" xfId="13" applyNumberFormat="1" applyFont="1" applyBorder="1" applyAlignment="1">
      <alignment horizontal="center" vertical="center"/>
    </xf>
    <xf numFmtId="170" fontId="18" fillId="0" borderId="19" xfId="13" applyNumberFormat="1" applyFont="1" applyBorder="1" applyAlignment="1">
      <alignment horizontal="center" vertical="center"/>
    </xf>
    <xf numFmtId="170" fontId="18" fillId="0" borderId="3" xfId="13" applyNumberFormat="1" applyFont="1" applyBorder="1" applyAlignment="1">
      <alignment horizontal="center" vertical="center"/>
    </xf>
    <xf numFmtId="170" fontId="18" fillId="0" borderId="28" xfId="13" applyNumberFormat="1" applyFont="1" applyBorder="1" applyAlignment="1">
      <alignment horizontal="center" vertical="center"/>
    </xf>
    <xf numFmtId="4" fontId="17" fillId="0" borderId="7" xfId="12" quotePrefix="1" applyNumberFormat="1" applyFont="1" applyBorder="1" applyAlignment="1" applyProtection="1">
      <protection hidden="1"/>
    </xf>
    <xf numFmtId="4" fontId="17" fillId="0" borderId="34" xfId="12" quotePrefix="1" applyNumberFormat="1" applyFont="1" applyBorder="1" applyAlignment="1" applyProtection="1">
      <protection hidden="1"/>
    </xf>
    <xf numFmtId="4" fontId="26" fillId="0" borderId="17" xfId="12" applyNumberFormat="1" applyFont="1" applyBorder="1" applyAlignment="1" applyProtection="1">
      <protection hidden="1"/>
    </xf>
    <xf numFmtId="4" fontId="26" fillId="0" borderId="32" xfId="12" applyNumberFormat="1" applyFont="1" applyBorder="1" applyAlignment="1" applyProtection="1">
      <protection hidden="1"/>
    </xf>
    <xf numFmtId="4" fontId="17" fillId="0" borderId="10" xfId="12" applyNumberFormat="1" applyFont="1" applyBorder="1" applyAlignment="1" applyProtection="1">
      <protection hidden="1"/>
    </xf>
    <xf numFmtId="4" fontId="17" fillId="0" borderId="33" xfId="12" applyNumberFormat="1" applyFont="1" applyBorder="1" applyAlignment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7" xfId="12" applyNumberFormat="1" applyFont="1" applyBorder="1" applyAlignment="1" applyProtection="1">
      <protection hidden="1"/>
    </xf>
    <xf numFmtId="4" fontId="17" fillId="0" borderId="34" xfId="12" applyNumberFormat="1" applyFont="1" applyBorder="1" applyAlignment="1" applyProtection="1">
      <protection hidden="1"/>
    </xf>
    <xf numFmtId="4" fontId="17" fillId="0" borderId="7" xfId="12" applyNumberFormat="1" applyFont="1" applyFill="1" applyBorder="1" applyAlignment="1" applyProtection="1">
      <protection hidden="1"/>
    </xf>
    <xf numFmtId="4" fontId="17" fillId="0" borderId="34" xfId="12" applyNumberFormat="1" applyFont="1" applyFill="1" applyBorder="1" applyAlignment="1" applyProtection="1">
      <protection hidden="1"/>
    </xf>
    <xf numFmtId="4" fontId="17" fillId="0" borderId="17" xfId="12" applyNumberFormat="1" applyFont="1" applyFill="1" applyBorder="1" applyAlignment="1" applyProtection="1">
      <protection hidden="1"/>
    </xf>
    <xf numFmtId="4" fontId="17" fillId="0" borderId="32" xfId="12" applyNumberFormat="1" applyFont="1" applyFill="1" applyBorder="1" applyAlignment="1" applyProtection="1"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10" xfId="12" quotePrefix="1" applyNumberFormat="1" applyFont="1" applyBorder="1" applyAlignment="1" applyProtection="1">
      <protection hidden="1"/>
    </xf>
    <xf numFmtId="4" fontId="17" fillId="0" borderId="33" xfId="12" quotePrefix="1" applyNumberFormat="1" applyFont="1" applyBorder="1" applyAlignment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9" xfId="12" applyNumberFormat="1" applyFont="1" applyBorder="1" applyAlignment="1" applyProtection="1"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0" xfId="12" applyNumberFormat="1" applyFont="1" applyBorder="1" applyAlignment="1" applyProtection="1">
      <protection hidden="1"/>
    </xf>
    <xf numFmtId="4" fontId="17" fillId="0" borderId="0" xfId="12" quotePrefix="1" applyNumberFormat="1" applyFont="1" applyBorder="1" applyAlignment="1" applyProtection="1"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0" xfId="12" applyNumberFormat="1" applyFont="1" applyFill="1" applyBorder="1" applyAlignment="1" applyProtection="1">
      <protection hidden="1"/>
    </xf>
    <xf numFmtId="4" fontId="17" fillId="0" borderId="1" xfId="12" applyNumberFormat="1" applyFont="1" applyFill="1" applyBorder="1" applyAlignment="1" applyProtection="1"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17" fillId="0" borderId="9" xfId="12" quotePrefix="1" applyNumberFormat="1" applyFont="1" applyBorder="1" applyAlignment="1" applyProtection="1">
      <protection hidden="1"/>
    </xf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Border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Protection="1">
      <protection hidden="1"/>
    </xf>
    <xf numFmtId="4" fontId="17" fillId="0" borderId="34" xfId="14" applyNumberFormat="1" applyFont="1" applyBorder="1" applyProtection="1">
      <protection hidden="1"/>
    </xf>
    <xf numFmtId="4" fontId="17" fillId="0" borderId="0" xfId="14" quotePrefix="1" applyNumberFormat="1" applyFont="1" applyBorder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9" fontId="18" fillId="0" borderId="11" xfId="14" applyNumberFormat="1" applyFont="1" applyBorder="1" applyAlignment="1" applyProtection="1">
      <alignment horizontal="center" vertical="center"/>
      <protection hidden="1"/>
    </xf>
    <xf numFmtId="169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Border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 applyBorder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</cellXfs>
  <cellStyles count="18">
    <cellStyle name="Euro" xfId="1"/>
    <cellStyle name="Euro 2" xfId="2"/>
    <cellStyle name="Euro 2 2" xfId="3"/>
    <cellStyle name="Euro 3" xfId="4"/>
    <cellStyle name="Milliers" xfId="5" builtinId="3"/>
    <cellStyle name="Milliers 2" xfId="6"/>
    <cellStyle name="Milliers 2 2" xfId="7"/>
    <cellStyle name="Milliers 3" xfId="8"/>
    <cellStyle name="Milliers_PRODUITS" xfId="9"/>
    <cellStyle name="Normal" xfId="0" builtinId="0"/>
    <cellStyle name="Normal 2" xfId="10"/>
    <cellStyle name="Normal_ACTIF_1" xfId="11"/>
    <cellStyle name="Normal_CHARGES" xfId="12"/>
    <cellStyle name="Normal_PASSIF" xfId="13"/>
    <cellStyle name="Normal_PRODUITS" xfId="14"/>
    <cellStyle name="Pourcentage 2" xfId="15"/>
    <cellStyle name="Pourcentage 2 2" xfId="16"/>
    <cellStyle name="Pourcentage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-68753.519999995828</c:v>
                </c:pt>
                <c:pt idx="1">
                  <c:v>-737869.46000000089</c:v>
                </c:pt>
                <c:pt idx="2">
                  <c:v>1186390.4100000039</c:v>
                </c:pt>
                <c:pt idx="3">
                  <c:v>-85107.439999997616</c:v>
                </c:pt>
                <c:pt idx="4">
                  <c:v>675242.88000000641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7927167.0400000028</c:v>
                </c:pt>
                <c:pt idx="1">
                  <c:v>6583800.3300000019</c:v>
                </c:pt>
                <c:pt idx="2">
                  <c:v>6633833.8500000052</c:v>
                </c:pt>
                <c:pt idx="3">
                  <c:v>4242325.3500000015</c:v>
                </c:pt>
                <c:pt idx="4">
                  <c:v>1793611.1700000055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18752855.599999998</c:v>
                </c:pt>
                <c:pt idx="1">
                  <c:v>17250242.960000001</c:v>
                </c:pt>
                <c:pt idx="2">
                  <c:v>18918446.979999997</c:v>
                </c:pt>
                <c:pt idx="3">
                  <c:v>17554108.509999998</c:v>
                </c:pt>
                <c:pt idx="4">
                  <c:v>18638783.389999997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18684102.080000002</c:v>
                </c:pt>
                <c:pt idx="1">
                  <c:v>16512373.5</c:v>
                </c:pt>
                <c:pt idx="2">
                  <c:v>20104837.390000001</c:v>
                </c:pt>
                <c:pt idx="3">
                  <c:v>17469001.07</c:v>
                </c:pt>
                <c:pt idx="4">
                  <c:v>19314026.270000003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2560046.27</c:v>
                </c:pt>
                <c:pt idx="1">
                  <c:v>4466906.4600000009</c:v>
                </c:pt>
                <c:pt idx="2">
                  <c:v>973653.07999999984</c:v>
                </c:pt>
                <c:pt idx="3">
                  <c:v>2452482.4699999997</c:v>
                </c:pt>
                <c:pt idx="4">
                  <c:v>2047674.8499999999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267875</c:v>
                </c:pt>
                <c:pt idx="1">
                  <c:v>606188.92000000004</c:v>
                </c:pt>
                <c:pt idx="2">
                  <c:v>102340</c:v>
                </c:pt>
                <c:pt idx="3">
                  <c:v>742701.92</c:v>
                </c:pt>
                <c:pt idx="4">
                  <c:v>206027.36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5"/>
  <sheetViews>
    <sheetView topLeftCell="A25"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JEMEPPE-SUR-SAMBRE</v>
      </c>
      <c r="E1" s="271"/>
      <c r="F1" s="271"/>
      <c r="G1" s="267" t="str">
        <f>Coordonnées!P1</f>
        <v>Code INS</v>
      </c>
      <c r="H1" s="402"/>
      <c r="I1" s="201">
        <f>Coordonnées!R1</f>
        <v>92140</v>
      </c>
    </row>
    <row r="2" spans="1:10">
      <c r="A2" s="272"/>
      <c r="B2" s="273"/>
      <c r="C2" s="268"/>
      <c r="D2" s="273"/>
      <c r="E2" s="273"/>
      <c r="F2" s="273"/>
      <c r="G2" s="268" t="str">
        <f>Coordonnées!P2</f>
        <v>Exercice:</v>
      </c>
      <c r="H2" s="403"/>
      <c r="I2" s="202">
        <f>Coordonnées!R2</f>
        <v>2021</v>
      </c>
    </row>
    <row r="3" spans="1:10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200"/>
      <c r="G3" s="404" t="str">
        <f>Coordonnées!P3</f>
        <v>Version:</v>
      </c>
      <c r="H3" s="405"/>
      <c r="I3" s="191">
        <f>Coordonnées!R3</f>
        <v>1</v>
      </c>
    </row>
    <row r="4" spans="1:10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4"/>
      <c r="F5" s="424"/>
      <c r="G5" s="186"/>
      <c r="H5" s="186"/>
      <c r="I5" s="147"/>
      <c r="J5" s="13"/>
    </row>
    <row r="6" spans="1:10">
      <c r="A6" s="148" t="s">
        <v>40</v>
      </c>
      <c r="B6" s="149"/>
      <c r="C6" s="149"/>
      <c r="D6" s="149"/>
      <c r="E6" s="399" t="s">
        <v>42</v>
      </c>
      <c r="F6" s="412">
        <f>I2</f>
        <v>2021</v>
      </c>
      <c r="G6" s="413"/>
      <c r="H6" s="406">
        <f>F6-1</f>
        <v>2020</v>
      </c>
      <c r="I6" s="407"/>
      <c r="J6" s="13"/>
    </row>
    <row r="7" spans="1:10" ht="10.15" customHeight="1">
      <c r="A7" s="75"/>
      <c r="B7" s="149"/>
      <c r="C7" s="75"/>
      <c r="D7" s="149"/>
      <c r="E7" s="400"/>
      <c r="F7" s="414"/>
      <c r="G7" s="415"/>
      <c r="H7" s="408"/>
      <c r="I7" s="409"/>
      <c r="J7" s="13"/>
    </row>
    <row r="8" spans="1:10" ht="13.15" customHeight="1" thickBot="1">
      <c r="A8" s="150"/>
      <c r="B8" s="149"/>
      <c r="C8" s="151" t="s">
        <v>41</v>
      </c>
      <c r="D8" s="149"/>
      <c r="E8" s="401"/>
      <c r="F8" s="416"/>
      <c r="G8" s="417"/>
      <c r="H8" s="410"/>
      <c r="I8" s="411"/>
      <c r="J8" s="13"/>
    </row>
    <row r="9" spans="1:10" ht="10.15" customHeight="1">
      <c r="A9" s="152"/>
      <c r="B9" s="153"/>
      <c r="C9" s="154"/>
      <c r="D9" s="154"/>
      <c r="E9" s="155"/>
      <c r="F9" s="187"/>
      <c r="G9" s="189"/>
      <c r="H9" s="443"/>
      <c r="I9" s="444"/>
      <c r="J9" s="13"/>
    </row>
    <row r="10" spans="1:10">
      <c r="A10" s="149" t="s">
        <v>43</v>
      </c>
      <c r="B10" s="149"/>
      <c r="C10" s="149"/>
      <c r="D10" s="149"/>
      <c r="E10" s="156" t="s">
        <v>44</v>
      </c>
      <c r="F10" s="422">
        <f>F12+F14+F29+F35+F39</f>
        <v>73496687.890000001</v>
      </c>
      <c r="G10" s="423"/>
      <c r="H10" s="422">
        <f>H12+H14+H29+H35+H39</f>
        <v>74584778.999999985</v>
      </c>
      <c r="I10" s="439"/>
      <c r="J10" s="13"/>
    </row>
    <row r="11" spans="1:10" ht="8.4499999999999993" customHeight="1">
      <c r="A11" s="149"/>
      <c r="B11" s="149"/>
      <c r="C11" s="149"/>
      <c r="D11" s="149"/>
      <c r="E11" s="156"/>
      <c r="F11" s="188"/>
      <c r="G11" s="190"/>
      <c r="H11" s="433"/>
      <c r="I11" s="445"/>
      <c r="J11" s="13"/>
    </row>
    <row r="12" spans="1:10">
      <c r="A12" s="157" t="s">
        <v>45</v>
      </c>
      <c r="B12" s="158" t="s">
        <v>46</v>
      </c>
      <c r="C12" s="153"/>
      <c r="D12" s="153"/>
      <c r="E12" s="156">
        <v>21</v>
      </c>
      <c r="F12" s="420">
        <v>17365.57</v>
      </c>
      <c r="G12" s="421"/>
      <c r="H12" s="420">
        <v>15463.8</v>
      </c>
      <c r="I12" s="425"/>
      <c r="J12" s="13"/>
    </row>
    <row r="13" spans="1:10" ht="10.35" customHeight="1">
      <c r="A13" s="157"/>
      <c r="B13" s="158"/>
      <c r="C13" s="153"/>
      <c r="D13" s="153"/>
      <c r="E13" s="156"/>
      <c r="F13" s="420"/>
      <c r="G13" s="421"/>
      <c r="H13" s="420"/>
      <c r="I13" s="425"/>
      <c r="J13" s="13"/>
    </row>
    <row r="14" spans="1:10">
      <c r="A14" s="157" t="s">
        <v>47</v>
      </c>
      <c r="B14" s="158" t="s">
        <v>48</v>
      </c>
      <c r="C14" s="153"/>
      <c r="D14" s="153"/>
      <c r="E14" s="156" t="s">
        <v>49</v>
      </c>
      <c r="F14" s="422">
        <f>SUM(F16:F27)</f>
        <v>63628150.409999996</v>
      </c>
      <c r="G14" s="423"/>
      <c r="H14" s="422">
        <f>SUM(H16:H27)</f>
        <v>63205016.159999989</v>
      </c>
      <c r="I14" s="439"/>
      <c r="J14" s="13"/>
    </row>
    <row r="15" spans="1:10">
      <c r="A15" s="159"/>
      <c r="B15" s="160" t="s">
        <v>50</v>
      </c>
      <c r="C15" s="161"/>
      <c r="D15" s="161"/>
      <c r="E15" s="156"/>
      <c r="F15" s="418"/>
      <c r="G15" s="419"/>
      <c r="H15" s="418"/>
      <c r="I15" s="431"/>
      <c r="J15" s="13"/>
    </row>
    <row r="16" spans="1:10">
      <c r="A16" s="159"/>
      <c r="B16" s="159" t="s">
        <v>51</v>
      </c>
      <c r="C16" s="162" t="s">
        <v>52</v>
      </c>
      <c r="D16" s="154"/>
      <c r="E16" s="156">
        <v>220</v>
      </c>
      <c r="F16" s="420">
        <v>5454044.5199999996</v>
      </c>
      <c r="G16" s="421"/>
      <c r="H16" s="420">
        <v>5042304.05</v>
      </c>
      <c r="I16" s="425"/>
      <c r="J16" s="13"/>
    </row>
    <row r="17" spans="1:10">
      <c r="A17" s="159"/>
      <c r="B17" s="159" t="s">
        <v>53</v>
      </c>
      <c r="C17" s="154" t="s">
        <v>54</v>
      </c>
      <c r="D17" s="154"/>
      <c r="E17" s="156">
        <v>221</v>
      </c>
      <c r="F17" s="420">
        <v>30475012.079999998</v>
      </c>
      <c r="G17" s="421"/>
      <c r="H17" s="420">
        <v>29557788.239999998</v>
      </c>
      <c r="I17" s="425"/>
      <c r="J17" s="13"/>
    </row>
    <row r="18" spans="1:10">
      <c r="A18" s="159"/>
      <c r="B18" s="159" t="s">
        <v>55</v>
      </c>
      <c r="C18" s="154" t="s">
        <v>56</v>
      </c>
      <c r="D18" s="154"/>
      <c r="E18" s="156">
        <v>223</v>
      </c>
      <c r="F18" s="420">
        <v>25869757.57</v>
      </c>
      <c r="G18" s="421"/>
      <c r="H18" s="420">
        <v>26305431.34</v>
      </c>
      <c r="I18" s="425"/>
      <c r="J18" s="13"/>
    </row>
    <row r="19" spans="1:10">
      <c r="A19" s="159"/>
      <c r="B19" s="159" t="s">
        <v>57</v>
      </c>
      <c r="C19" s="154" t="s">
        <v>58</v>
      </c>
      <c r="D19" s="154"/>
      <c r="E19" s="156">
        <v>224</v>
      </c>
      <c r="F19" s="420">
        <v>18442.72</v>
      </c>
      <c r="G19" s="421"/>
      <c r="H19" s="420">
        <v>18257.16</v>
      </c>
      <c r="I19" s="425"/>
      <c r="J19" s="13"/>
    </row>
    <row r="20" spans="1:10">
      <c r="A20" s="159"/>
      <c r="B20" s="159" t="s">
        <v>59</v>
      </c>
      <c r="C20" s="154" t="s">
        <v>288</v>
      </c>
      <c r="D20" s="154"/>
      <c r="E20" s="156">
        <v>226</v>
      </c>
      <c r="F20" s="420">
        <v>113525.96</v>
      </c>
      <c r="G20" s="421"/>
      <c r="H20" s="420">
        <v>112383.66</v>
      </c>
      <c r="I20" s="425"/>
      <c r="J20" s="13"/>
    </row>
    <row r="21" spans="1:10">
      <c r="A21" s="159"/>
      <c r="B21" s="163" t="s">
        <v>60</v>
      </c>
      <c r="C21" s="153"/>
      <c r="D21" s="153"/>
      <c r="E21" s="156"/>
      <c r="F21" s="420"/>
      <c r="G21" s="421"/>
      <c r="H21" s="420"/>
      <c r="I21" s="425"/>
      <c r="J21" s="13"/>
    </row>
    <row r="22" spans="1:10" ht="23.45" customHeight="1">
      <c r="A22" s="159"/>
      <c r="B22" s="164" t="s">
        <v>61</v>
      </c>
      <c r="C22" s="396" t="s">
        <v>287</v>
      </c>
      <c r="D22" s="397"/>
      <c r="E22" s="165" t="s">
        <v>62</v>
      </c>
      <c r="F22" s="426">
        <v>1153759.0900000001</v>
      </c>
      <c r="G22" s="428"/>
      <c r="H22" s="426">
        <v>1277557.27</v>
      </c>
      <c r="I22" s="427"/>
      <c r="J22" s="13"/>
    </row>
    <row r="23" spans="1:10">
      <c r="A23" s="159"/>
      <c r="B23" s="159" t="s">
        <v>63</v>
      </c>
      <c r="C23" s="154" t="s">
        <v>64</v>
      </c>
      <c r="D23" s="154"/>
      <c r="E23" s="156">
        <v>234</v>
      </c>
      <c r="F23" s="420">
        <v>0</v>
      </c>
      <c r="G23" s="421"/>
      <c r="H23" s="420">
        <v>0</v>
      </c>
      <c r="I23" s="425"/>
      <c r="J23" s="13"/>
    </row>
    <row r="24" spans="1:10">
      <c r="A24" s="159"/>
      <c r="B24" s="163" t="s">
        <v>65</v>
      </c>
      <c r="C24" s="153"/>
      <c r="D24" s="153"/>
      <c r="E24" s="156"/>
      <c r="F24" s="420"/>
      <c r="G24" s="421"/>
      <c r="H24" s="420"/>
      <c r="I24" s="425"/>
      <c r="J24" s="13"/>
    </row>
    <row r="25" spans="1:10">
      <c r="A25" s="159"/>
      <c r="B25" s="159" t="s">
        <v>66</v>
      </c>
      <c r="C25" s="154" t="s">
        <v>67</v>
      </c>
      <c r="D25" s="154"/>
      <c r="E25" s="156">
        <v>24</v>
      </c>
      <c r="F25" s="420">
        <v>535128.36</v>
      </c>
      <c r="G25" s="421"/>
      <c r="H25" s="420">
        <v>882410.51</v>
      </c>
      <c r="I25" s="425"/>
      <c r="J25" s="13"/>
    </row>
    <row r="26" spans="1:10">
      <c r="A26" s="159"/>
      <c r="B26" s="159" t="s">
        <v>68</v>
      </c>
      <c r="C26" s="154" t="s">
        <v>69</v>
      </c>
      <c r="D26" s="154"/>
      <c r="E26" s="156">
        <v>261</v>
      </c>
      <c r="F26" s="420">
        <v>8480.11</v>
      </c>
      <c r="G26" s="421"/>
      <c r="H26" s="420">
        <v>8883.93</v>
      </c>
      <c r="I26" s="425"/>
      <c r="J26" s="13"/>
    </row>
    <row r="27" spans="1:10">
      <c r="A27" s="159"/>
      <c r="B27" s="159" t="s">
        <v>70</v>
      </c>
      <c r="C27" s="154" t="s">
        <v>71</v>
      </c>
      <c r="D27" s="154"/>
      <c r="E27" s="166" t="s">
        <v>72</v>
      </c>
      <c r="F27" s="420">
        <v>0</v>
      </c>
      <c r="G27" s="421"/>
      <c r="H27" s="420">
        <v>0</v>
      </c>
      <c r="I27" s="425"/>
      <c r="J27" s="13"/>
    </row>
    <row r="28" spans="1:10" ht="10.15" customHeight="1">
      <c r="A28" s="159"/>
      <c r="B28" s="159"/>
      <c r="C28" s="154"/>
      <c r="D28" s="154"/>
      <c r="E28" s="166"/>
      <c r="F28" s="420"/>
      <c r="G28" s="421"/>
      <c r="H28" s="420"/>
      <c r="I28" s="425"/>
      <c r="J28" s="13"/>
    </row>
    <row r="29" spans="1:10">
      <c r="A29" s="157" t="s">
        <v>73</v>
      </c>
      <c r="B29" s="158" t="s">
        <v>74</v>
      </c>
      <c r="C29" s="153"/>
      <c r="D29" s="153"/>
      <c r="E29" s="156">
        <v>25</v>
      </c>
      <c r="F29" s="422">
        <f>SUM(F30:F33)</f>
        <v>35000</v>
      </c>
      <c r="G29" s="423"/>
      <c r="H29" s="422">
        <f>SUM(H30:H33)</f>
        <v>40000</v>
      </c>
      <c r="I29" s="439"/>
      <c r="J29" s="13"/>
    </row>
    <row r="30" spans="1:10">
      <c r="A30" s="159"/>
      <c r="B30" s="159" t="s">
        <v>51</v>
      </c>
      <c r="C30" s="154" t="s">
        <v>75</v>
      </c>
      <c r="D30" s="154"/>
      <c r="E30" s="156">
        <v>251</v>
      </c>
      <c r="F30" s="418">
        <v>0</v>
      </c>
      <c r="G30" s="419"/>
      <c r="H30" s="418">
        <v>0</v>
      </c>
      <c r="I30" s="431"/>
      <c r="J30" s="13"/>
    </row>
    <row r="31" spans="1:10">
      <c r="A31" s="159"/>
      <c r="B31" s="159" t="s">
        <v>53</v>
      </c>
      <c r="C31" s="154" t="s">
        <v>76</v>
      </c>
      <c r="D31" s="154"/>
      <c r="E31" s="156">
        <v>252</v>
      </c>
      <c r="F31" s="420">
        <v>0</v>
      </c>
      <c r="G31" s="421"/>
      <c r="H31" s="420">
        <v>0</v>
      </c>
      <c r="I31" s="425"/>
      <c r="J31" s="13"/>
    </row>
    <row r="32" spans="1:10">
      <c r="A32" s="159"/>
      <c r="B32" s="159" t="s">
        <v>55</v>
      </c>
      <c r="C32" s="154" t="s">
        <v>77</v>
      </c>
      <c r="D32" s="154"/>
      <c r="E32" s="156">
        <v>254</v>
      </c>
      <c r="F32" s="420">
        <v>0</v>
      </c>
      <c r="G32" s="421"/>
      <c r="H32" s="420">
        <v>0</v>
      </c>
      <c r="I32" s="425"/>
      <c r="J32" s="13"/>
    </row>
    <row r="33" spans="1:10">
      <c r="A33" s="159"/>
      <c r="B33" s="159" t="s">
        <v>57</v>
      </c>
      <c r="C33" s="154" t="s">
        <v>78</v>
      </c>
      <c r="D33" s="154"/>
      <c r="E33" s="156">
        <v>256</v>
      </c>
      <c r="F33" s="420">
        <v>35000</v>
      </c>
      <c r="G33" s="421"/>
      <c r="H33" s="420">
        <v>40000</v>
      </c>
      <c r="I33" s="425"/>
      <c r="J33" s="13"/>
    </row>
    <row r="34" spans="1:10" ht="10.15" customHeight="1">
      <c r="A34" s="159"/>
      <c r="B34" s="159"/>
      <c r="C34" s="154"/>
      <c r="D34" s="154"/>
      <c r="E34" s="156"/>
      <c r="F34" s="420"/>
      <c r="G34" s="421"/>
      <c r="H34" s="420"/>
      <c r="I34" s="425"/>
      <c r="J34" s="13"/>
    </row>
    <row r="35" spans="1:10">
      <c r="A35" s="157" t="s">
        <v>79</v>
      </c>
      <c r="B35" s="158" t="s">
        <v>80</v>
      </c>
      <c r="C35" s="153"/>
      <c r="D35" s="153"/>
      <c r="E35" s="156">
        <v>27</v>
      </c>
      <c r="F35" s="422">
        <f>SUM(F36:F37)</f>
        <v>1938375.33</v>
      </c>
      <c r="G35" s="423"/>
      <c r="H35" s="422">
        <f>SUM(H36:H37)</f>
        <v>3451966.4</v>
      </c>
      <c r="I35" s="439"/>
      <c r="J35" s="13"/>
    </row>
    <row r="36" spans="1:10">
      <c r="A36" s="159"/>
      <c r="B36" s="159" t="s">
        <v>51</v>
      </c>
      <c r="C36" s="154" t="s">
        <v>81</v>
      </c>
      <c r="D36" s="154"/>
      <c r="E36" s="166" t="s">
        <v>82</v>
      </c>
      <c r="F36" s="418">
        <v>1938375.33</v>
      </c>
      <c r="G36" s="419"/>
      <c r="H36" s="418">
        <v>3451966.4</v>
      </c>
      <c r="I36" s="431"/>
      <c r="J36" s="13"/>
    </row>
    <row r="37" spans="1:10">
      <c r="A37" s="159"/>
      <c r="B37" s="159" t="s">
        <v>53</v>
      </c>
      <c r="C37" s="154" t="s">
        <v>83</v>
      </c>
      <c r="D37" s="154"/>
      <c r="E37" s="156">
        <v>275</v>
      </c>
      <c r="F37" s="420">
        <v>0</v>
      </c>
      <c r="G37" s="421"/>
      <c r="H37" s="420">
        <v>0</v>
      </c>
      <c r="I37" s="425"/>
      <c r="J37" s="13"/>
    </row>
    <row r="38" spans="1:10" ht="10.15" customHeight="1">
      <c r="A38" s="159"/>
      <c r="B38" s="159"/>
      <c r="C38" s="154"/>
      <c r="D38" s="154"/>
      <c r="E38" s="156"/>
      <c r="F38" s="420"/>
      <c r="G38" s="421"/>
      <c r="H38" s="420"/>
      <c r="I38" s="425"/>
      <c r="J38" s="13"/>
    </row>
    <row r="39" spans="1:10">
      <c r="A39" s="157" t="s">
        <v>84</v>
      </c>
      <c r="B39" s="158" t="s">
        <v>85</v>
      </c>
      <c r="C39" s="153"/>
      <c r="D39" s="153"/>
      <c r="E39" s="156">
        <v>28</v>
      </c>
      <c r="F39" s="422">
        <f>SUM(F40:F41)</f>
        <v>7877796.5800000001</v>
      </c>
      <c r="G39" s="423"/>
      <c r="H39" s="422">
        <f>SUM(H40:H41)</f>
        <v>7872332.6399999997</v>
      </c>
      <c r="I39" s="439"/>
      <c r="J39" s="13"/>
    </row>
    <row r="40" spans="1:10">
      <c r="A40" s="159"/>
      <c r="B40" s="159" t="s">
        <v>51</v>
      </c>
      <c r="C40" s="154" t="s">
        <v>86</v>
      </c>
      <c r="D40" s="154"/>
      <c r="E40" s="166" t="s">
        <v>87</v>
      </c>
      <c r="F40" s="418">
        <v>7877796.5800000001</v>
      </c>
      <c r="G40" s="419"/>
      <c r="H40" s="418">
        <v>7872332.6399999997</v>
      </c>
      <c r="I40" s="431"/>
      <c r="J40" s="13"/>
    </row>
    <row r="41" spans="1:10">
      <c r="A41" s="159"/>
      <c r="B41" s="159" t="s">
        <v>53</v>
      </c>
      <c r="C41" s="154" t="s">
        <v>88</v>
      </c>
      <c r="D41" s="154"/>
      <c r="E41" s="156">
        <v>288</v>
      </c>
      <c r="F41" s="420">
        <v>0</v>
      </c>
      <c r="G41" s="421"/>
      <c r="H41" s="420">
        <v>0</v>
      </c>
      <c r="I41" s="425"/>
      <c r="J41" s="13"/>
    </row>
    <row r="42" spans="1:10" ht="9.6" customHeight="1">
      <c r="A42" s="159"/>
      <c r="B42" s="159"/>
      <c r="C42" s="154"/>
      <c r="D42" s="154"/>
      <c r="E42" s="156"/>
      <c r="F42" s="420"/>
      <c r="G42" s="421"/>
      <c r="H42" s="420"/>
      <c r="I42" s="425"/>
      <c r="J42" s="13"/>
    </row>
    <row r="43" spans="1:10">
      <c r="A43" s="149" t="s">
        <v>89</v>
      </c>
      <c r="B43" s="149"/>
      <c r="C43" s="149"/>
      <c r="D43" s="149"/>
      <c r="E43" s="156" t="s">
        <v>90</v>
      </c>
      <c r="F43" s="435">
        <f>F45+F47+F57+F59</f>
        <v>19370514.280000001</v>
      </c>
      <c r="G43" s="436"/>
      <c r="H43" s="435">
        <f>H45+H47+H57+H59</f>
        <v>19183883.09</v>
      </c>
      <c r="I43" s="440"/>
      <c r="J43" s="13"/>
    </row>
    <row r="44" spans="1:10" ht="8.4499999999999993" customHeight="1">
      <c r="A44" s="149"/>
      <c r="B44" s="149"/>
      <c r="C44" s="149"/>
      <c r="D44" s="149"/>
      <c r="E44" s="156"/>
      <c r="F44" s="437"/>
      <c r="G44" s="438"/>
      <c r="H44" s="437"/>
      <c r="I44" s="441"/>
      <c r="J44" s="13"/>
    </row>
    <row r="45" spans="1:10">
      <c r="A45" s="157" t="s">
        <v>91</v>
      </c>
      <c r="B45" s="158" t="s">
        <v>92</v>
      </c>
      <c r="C45" s="153"/>
      <c r="D45" s="153"/>
      <c r="E45" s="156">
        <v>301</v>
      </c>
      <c r="F45" s="422">
        <v>0</v>
      </c>
      <c r="G45" s="423"/>
      <c r="H45" s="446">
        <v>0</v>
      </c>
      <c r="I45" s="447"/>
      <c r="J45" s="13"/>
    </row>
    <row r="46" spans="1:10" ht="10.15" customHeight="1">
      <c r="A46" s="157"/>
      <c r="B46" s="158"/>
      <c r="C46" s="153"/>
      <c r="D46" s="153"/>
      <c r="E46" s="156"/>
      <c r="F46" s="433"/>
      <c r="G46" s="434"/>
      <c r="H46" s="433"/>
      <c r="I46" s="445"/>
      <c r="J46" s="13"/>
    </row>
    <row r="47" spans="1:10">
      <c r="A47" s="157" t="s">
        <v>93</v>
      </c>
      <c r="B47" s="158" t="s">
        <v>94</v>
      </c>
      <c r="C47" s="153"/>
      <c r="D47" s="153"/>
      <c r="E47" s="156" t="s">
        <v>95</v>
      </c>
      <c r="F47" s="422">
        <f>F48+F49</f>
        <v>6528642.120000001</v>
      </c>
      <c r="G47" s="423"/>
      <c r="H47" s="422">
        <f>H48+H49</f>
        <v>6285690.3300000001</v>
      </c>
      <c r="I47" s="439"/>
      <c r="J47" s="13"/>
    </row>
    <row r="48" spans="1:10">
      <c r="A48" s="159"/>
      <c r="B48" s="159" t="s">
        <v>51</v>
      </c>
      <c r="C48" s="154" t="s">
        <v>96</v>
      </c>
      <c r="D48" s="154"/>
      <c r="E48" s="156">
        <v>40</v>
      </c>
      <c r="F48" s="418">
        <v>3679288.06</v>
      </c>
      <c r="G48" s="419"/>
      <c r="H48" s="418">
        <v>3284517.19</v>
      </c>
      <c r="I48" s="431"/>
      <c r="J48" s="13"/>
    </row>
    <row r="49" spans="1:10">
      <c r="A49" s="159"/>
      <c r="B49" s="159" t="s">
        <v>53</v>
      </c>
      <c r="C49" s="154" t="s">
        <v>97</v>
      </c>
      <c r="D49" s="154"/>
      <c r="E49" s="156" t="s">
        <v>98</v>
      </c>
      <c r="F49" s="420">
        <f>SUM(F50:F55)</f>
        <v>2849354.0600000005</v>
      </c>
      <c r="G49" s="421"/>
      <c r="H49" s="420">
        <f>SUM(H50:H55)</f>
        <v>3001173.14</v>
      </c>
      <c r="I49" s="425"/>
      <c r="J49" s="13"/>
    </row>
    <row r="50" spans="1:10">
      <c r="A50" s="159"/>
      <c r="B50" s="153"/>
      <c r="C50" s="154" t="s">
        <v>99</v>
      </c>
      <c r="D50" s="154"/>
      <c r="E50" s="156" t="s">
        <v>100</v>
      </c>
      <c r="F50" s="420">
        <v>2387774.1800000002</v>
      </c>
      <c r="G50" s="421"/>
      <c r="H50" s="420">
        <v>2004495.92</v>
      </c>
      <c r="I50" s="425"/>
      <c r="J50" s="13"/>
    </row>
    <row r="51" spans="1:10">
      <c r="A51" s="159"/>
      <c r="B51" s="153"/>
      <c r="C51" s="154" t="s">
        <v>101</v>
      </c>
      <c r="D51" s="154"/>
      <c r="E51" s="156">
        <v>413</v>
      </c>
      <c r="F51" s="420">
        <v>273136.68</v>
      </c>
      <c r="G51" s="421"/>
      <c r="H51" s="420">
        <v>901527.16</v>
      </c>
      <c r="I51" s="425"/>
      <c r="J51" s="13"/>
    </row>
    <row r="52" spans="1:10">
      <c r="A52" s="159"/>
      <c r="B52" s="153"/>
      <c r="C52" s="154" t="s">
        <v>102</v>
      </c>
      <c r="D52" s="154"/>
      <c r="E52" s="156">
        <v>415</v>
      </c>
      <c r="F52" s="420">
        <v>4510.8900000000003</v>
      </c>
      <c r="G52" s="421"/>
      <c r="H52" s="420">
        <v>12568.99</v>
      </c>
      <c r="I52" s="425"/>
      <c r="J52" s="13"/>
    </row>
    <row r="53" spans="1:10">
      <c r="A53" s="159"/>
      <c r="B53" s="153"/>
      <c r="C53" s="154" t="s">
        <v>103</v>
      </c>
      <c r="D53" s="154"/>
      <c r="E53" s="166" t="s">
        <v>104</v>
      </c>
      <c r="F53" s="420">
        <v>126101.1</v>
      </c>
      <c r="G53" s="421"/>
      <c r="H53" s="420">
        <v>19232.439999999999</v>
      </c>
      <c r="I53" s="425"/>
      <c r="J53" s="13"/>
    </row>
    <row r="54" spans="1:10">
      <c r="A54" s="159"/>
      <c r="B54" s="159" t="s">
        <v>55</v>
      </c>
      <c r="C54" s="154" t="s">
        <v>105</v>
      </c>
      <c r="D54" s="154"/>
      <c r="E54" s="156">
        <v>4251</v>
      </c>
      <c r="F54" s="420">
        <v>57831.21</v>
      </c>
      <c r="G54" s="421"/>
      <c r="H54" s="420">
        <v>63348.63</v>
      </c>
      <c r="I54" s="425"/>
      <c r="J54" s="13"/>
    </row>
    <row r="55" spans="1:10">
      <c r="A55" s="159"/>
      <c r="B55" s="159" t="s">
        <v>57</v>
      </c>
      <c r="C55" s="154" t="s">
        <v>106</v>
      </c>
      <c r="D55" s="154"/>
      <c r="E55" s="166" t="s">
        <v>107</v>
      </c>
      <c r="F55" s="420">
        <v>0</v>
      </c>
      <c r="G55" s="421"/>
      <c r="H55" s="420">
        <v>0</v>
      </c>
      <c r="I55" s="425"/>
      <c r="J55" s="13"/>
    </row>
    <row r="56" spans="1:10" ht="10.15" customHeight="1">
      <c r="A56" s="159"/>
      <c r="B56" s="159"/>
      <c r="C56" s="154"/>
      <c r="D56" s="154"/>
      <c r="E56" s="166"/>
      <c r="F56" s="420"/>
      <c r="G56" s="421"/>
      <c r="H56" s="420"/>
      <c r="I56" s="425"/>
      <c r="J56" s="13"/>
    </row>
    <row r="57" spans="1:10">
      <c r="A57" s="157" t="s">
        <v>108</v>
      </c>
      <c r="B57" s="158" t="s">
        <v>109</v>
      </c>
      <c r="C57" s="153"/>
      <c r="D57" s="153"/>
      <c r="E57" s="156" t="s">
        <v>110</v>
      </c>
      <c r="F57" s="432">
        <v>0</v>
      </c>
      <c r="G57" s="421"/>
      <c r="H57" s="432">
        <v>0</v>
      </c>
      <c r="I57" s="425"/>
      <c r="J57" s="13"/>
    </row>
    <row r="58" spans="1:10" ht="10.15" customHeight="1">
      <c r="A58" s="157"/>
      <c r="B58" s="158"/>
      <c r="C58" s="153"/>
      <c r="D58" s="153"/>
      <c r="E58" s="156"/>
      <c r="F58" s="420"/>
      <c r="G58" s="421"/>
      <c r="H58" s="420"/>
      <c r="I58" s="425"/>
      <c r="J58" s="13"/>
    </row>
    <row r="59" spans="1:10">
      <c r="A59" s="157" t="s">
        <v>111</v>
      </c>
      <c r="B59" s="158" t="s">
        <v>112</v>
      </c>
      <c r="C59" s="153"/>
      <c r="D59" s="153"/>
      <c r="E59" s="156" t="s">
        <v>113</v>
      </c>
      <c r="F59" s="422">
        <f>SUM(F60:F62)</f>
        <v>12841872.16</v>
      </c>
      <c r="G59" s="423"/>
      <c r="H59" s="422">
        <f>SUM(H60:H62)</f>
        <v>12898192.76</v>
      </c>
      <c r="I59" s="439"/>
      <c r="J59" s="13"/>
    </row>
    <row r="60" spans="1:10">
      <c r="A60" s="159"/>
      <c r="B60" s="159" t="s">
        <v>51</v>
      </c>
      <c r="C60" s="154" t="s">
        <v>114</v>
      </c>
      <c r="D60" s="154"/>
      <c r="E60" s="156">
        <v>553</v>
      </c>
      <c r="F60" s="418">
        <v>12429870.16</v>
      </c>
      <c r="G60" s="419"/>
      <c r="H60" s="418">
        <v>12939295.35</v>
      </c>
      <c r="I60" s="431"/>
      <c r="J60" s="13"/>
    </row>
    <row r="61" spans="1:10">
      <c r="A61" s="159"/>
      <c r="B61" s="159" t="s">
        <v>53</v>
      </c>
      <c r="C61" s="154" t="s">
        <v>115</v>
      </c>
      <c r="D61" s="154"/>
      <c r="E61" s="166">
        <v>55</v>
      </c>
      <c r="F61" s="420">
        <v>1295548.96</v>
      </c>
      <c r="G61" s="421"/>
      <c r="H61" s="420">
        <v>352546.71</v>
      </c>
      <c r="I61" s="425"/>
      <c r="J61" s="13"/>
    </row>
    <row r="62" spans="1:10">
      <c r="A62" s="159"/>
      <c r="B62" s="159" t="s">
        <v>55</v>
      </c>
      <c r="C62" s="154" t="s">
        <v>116</v>
      </c>
      <c r="D62" s="154"/>
      <c r="E62" s="156" t="s">
        <v>117</v>
      </c>
      <c r="F62" s="420">
        <v>-883546.96</v>
      </c>
      <c r="G62" s="421"/>
      <c r="H62" s="420">
        <v>-393649.3</v>
      </c>
      <c r="I62" s="425"/>
      <c r="J62" s="13"/>
    </row>
    <row r="63" spans="1:10" ht="10.15" customHeight="1">
      <c r="A63" s="159"/>
      <c r="B63" s="159"/>
      <c r="C63" s="154"/>
      <c r="D63" s="154"/>
      <c r="E63" s="156"/>
      <c r="F63" s="420"/>
      <c r="G63" s="421"/>
      <c r="H63" s="420"/>
      <c r="I63" s="425"/>
      <c r="J63" s="13"/>
    </row>
    <row r="64" spans="1:10">
      <c r="A64" s="157" t="s">
        <v>118</v>
      </c>
      <c r="B64" s="158" t="s">
        <v>119</v>
      </c>
      <c r="C64" s="153"/>
      <c r="D64" s="153"/>
      <c r="E64" s="156" t="s">
        <v>120</v>
      </c>
      <c r="F64" s="422">
        <v>6575545.2699999996</v>
      </c>
      <c r="G64" s="423"/>
      <c r="H64" s="422">
        <v>5919094.0300000003</v>
      </c>
      <c r="I64" s="439"/>
      <c r="J64" s="13"/>
    </row>
    <row r="65" spans="1:10" ht="10.15" customHeight="1">
      <c r="A65" s="159"/>
      <c r="B65" s="153"/>
      <c r="C65" s="158"/>
      <c r="D65" s="158"/>
      <c r="E65" s="167"/>
      <c r="F65" s="418"/>
      <c r="G65" s="419"/>
      <c r="H65" s="418"/>
      <c r="I65" s="431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429">
        <f>F10+F43+F64</f>
        <v>99442747.439999998</v>
      </c>
      <c r="G66" s="430"/>
      <c r="H66" s="429">
        <f>H10+H43+H64</f>
        <v>99687756.11999999</v>
      </c>
      <c r="I66" s="442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JEMEPPE-SUR-SAMBRE</v>
      </c>
      <c r="E1" s="271"/>
      <c r="F1" s="271"/>
      <c r="G1" s="267" t="str">
        <f>Coordonnées!P1</f>
        <v>Code INS</v>
      </c>
      <c r="H1" s="402"/>
      <c r="I1" s="201">
        <f>Coordonnées!R1</f>
        <v>92140</v>
      </c>
      <c r="J1" s="16"/>
    </row>
    <row r="2" spans="1:10">
      <c r="A2" s="272"/>
      <c r="B2" s="273"/>
      <c r="C2" s="268"/>
      <c r="D2" s="273"/>
      <c r="E2" s="273"/>
      <c r="F2" s="273"/>
      <c r="G2" s="269" t="str">
        <f>Coordonnées!P2</f>
        <v>Exercice:</v>
      </c>
      <c r="H2" s="470"/>
      <c r="I2" s="202">
        <f>Coordonnées!R2</f>
        <v>2021</v>
      </c>
      <c r="J2" s="16"/>
    </row>
    <row r="3" spans="1:10">
      <c r="A3" s="466" t="str">
        <f>Coordonnées!A3</f>
        <v>Modèle officiel généré par l'application eComptes © SPW Intérieur et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16"/>
    </row>
    <row r="4" spans="1:10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>
      <c r="A6" s="127"/>
      <c r="B6" s="128"/>
      <c r="C6" s="129" t="s">
        <v>40</v>
      </c>
      <c r="D6" s="128"/>
      <c r="E6" s="467" t="s">
        <v>42</v>
      </c>
      <c r="F6" s="473">
        <f>I2</f>
        <v>2021</v>
      </c>
      <c r="G6" s="479"/>
      <c r="H6" s="473">
        <f>F6-1</f>
        <v>2020</v>
      </c>
      <c r="I6" s="474"/>
      <c r="J6" s="17"/>
    </row>
    <row r="7" spans="1:10" ht="10.15" customHeight="1">
      <c r="A7" s="127"/>
      <c r="B7" s="128"/>
      <c r="C7" s="128"/>
      <c r="D7" s="130"/>
      <c r="E7" s="468"/>
      <c r="F7" s="475"/>
      <c r="G7" s="480"/>
      <c r="H7" s="475"/>
      <c r="I7" s="476"/>
      <c r="J7" s="17"/>
    </row>
    <row r="8" spans="1:10" ht="13.5" thickBot="1">
      <c r="A8" s="127"/>
      <c r="B8" s="128"/>
      <c r="C8" s="130" t="s">
        <v>123</v>
      </c>
      <c r="D8" s="128"/>
      <c r="E8" s="469"/>
      <c r="F8" s="477"/>
      <c r="G8" s="481"/>
      <c r="H8" s="477"/>
      <c r="I8" s="478"/>
      <c r="J8" s="17"/>
    </row>
    <row r="9" spans="1:10" ht="10.15" customHeight="1">
      <c r="A9" s="127"/>
      <c r="B9" s="128"/>
      <c r="C9" s="128"/>
      <c r="D9" s="128"/>
      <c r="E9" s="131"/>
      <c r="F9" s="460"/>
      <c r="G9" s="465"/>
      <c r="H9" s="460"/>
      <c r="I9" s="461"/>
      <c r="J9" s="17"/>
    </row>
    <row r="10" spans="1:10">
      <c r="A10" s="127"/>
      <c r="B10" s="128"/>
      <c r="C10" s="132" t="s">
        <v>124</v>
      </c>
      <c r="D10" s="132"/>
      <c r="E10" s="133" t="s">
        <v>125</v>
      </c>
      <c r="F10" s="422">
        <f>F12+F14+F16+F21+F25+F31</f>
        <v>89634707.530000016</v>
      </c>
      <c r="G10" s="423"/>
      <c r="H10" s="422">
        <f>H12+H14+H16+H21+H25+H31</f>
        <v>91349708.510000005</v>
      </c>
      <c r="I10" s="439"/>
      <c r="J10" s="17"/>
    </row>
    <row r="11" spans="1:10" ht="10.15" customHeight="1">
      <c r="A11" s="127"/>
      <c r="B11" s="128"/>
      <c r="C11" s="132"/>
      <c r="D11" s="132"/>
      <c r="E11" s="133"/>
      <c r="F11" s="433"/>
      <c r="G11" s="434"/>
      <c r="H11" s="433"/>
      <c r="I11" s="445"/>
      <c r="J11" s="17"/>
    </row>
    <row r="12" spans="1:10">
      <c r="A12" s="134" t="s">
        <v>126</v>
      </c>
      <c r="B12" s="135" t="s">
        <v>127</v>
      </c>
      <c r="C12" s="128"/>
      <c r="D12" s="128"/>
      <c r="E12" s="136">
        <v>10</v>
      </c>
      <c r="F12" s="422">
        <v>25003689.699999999</v>
      </c>
      <c r="G12" s="423"/>
      <c r="H12" s="422">
        <v>25003689.699999999</v>
      </c>
      <c r="I12" s="439"/>
      <c r="J12" s="17"/>
    </row>
    <row r="13" spans="1:10" ht="10.15" customHeight="1">
      <c r="A13" s="134"/>
      <c r="B13" s="135"/>
      <c r="C13" s="128"/>
      <c r="D13" s="128"/>
      <c r="E13" s="136"/>
      <c r="F13" s="433"/>
      <c r="G13" s="434"/>
      <c r="H13" s="433"/>
      <c r="I13" s="445"/>
      <c r="J13" s="17"/>
    </row>
    <row r="14" spans="1:10">
      <c r="A14" s="134" t="s">
        <v>128</v>
      </c>
      <c r="B14" s="135" t="s">
        <v>129</v>
      </c>
      <c r="C14" s="128"/>
      <c r="D14" s="128"/>
      <c r="E14" s="136">
        <v>12</v>
      </c>
      <c r="F14" s="422">
        <v>58592882.700000003</v>
      </c>
      <c r="G14" s="423"/>
      <c r="H14" s="422">
        <v>57486745.359999999</v>
      </c>
      <c r="I14" s="439"/>
      <c r="J14" s="17"/>
    </row>
    <row r="15" spans="1:10" ht="10.15" customHeight="1">
      <c r="A15" s="134"/>
      <c r="B15" s="135"/>
      <c r="C15" s="128"/>
      <c r="D15" s="128"/>
      <c r="E15" s="136"/>
      <c r="F15" s="433"/>
      <c r="G15" s="434"/>
      <c r="H15" s="433"/>
      <c r="I15" s="445"/>
      <c r="J15" s="17"/>
    </row>
    <row r="16" spans="1:10">
      <c r="A16" s="134" t="s">
        <v>130</v>
      </c>
      <c r="B16" s="135" t="s">
        <v>131</v>
      </c>
      <c r="C16" s="128"/>
      <c r="D16" s="128"/>
      <c r="E16" s="136">
        <v>13</v>
      </c>
      <c r="F16" s="422">
        <f>SUM(F17:F19)</f>
        <v>-13511594.25</v>
      </c>
      <c r="G16" s="423"/>
      <c r="H16" s="422">
        <f>SUM(H17:H19)</f>
        <v>-1880829.4099999997</v>
      </c>
      <c r="I16" s="439"/>
      <c r="J16" s="17"/>
    </row>
    <row r="17" spans="1:10">
      <c r="A17" s="127"/>
      <c r="B17" s="137" t="s">
        <v>132</v>
      </c>
      <c r="C17" s="138" t="s">
        <v>133</v>
      </c>
      <c r="D17" s="138"/>
      <c r="E17" s="136">
        <v>1301</v>
      </c>
      <c r="F17" s="452">
        <v>376709.51</v>
      </c>
      <c r="G17" s="458"/>
      <c r="H17" s="452">
        <v>1106137.3400000001</v>
      </c>
      <c r="I17" s="453"/>
      <c r="J17" s="17"/>
    </row>
    <row r="18" spans="1:10">
      <c r="A18" s="127"/>
      <c r="B18" s="137" t="s">
        <v>134</v>
      </c>
      <c r="C18" s="138" t="s">
        <v>135</v>
      </c>
      <c r="D18" s="138"/>
      <c r="E18" s="136">
        <v>1302</v>
      </c>
      <c r="F18" s="448">
        <v>-3363676.26</v>
      </c>
      <c r="G18" s="462"/>
      <c r="H18" s="448">
        <v>376709.51</v>
      </c>
      <c r="I18" s="449"/>
      <c r="J18" s="17"/>
    </row>
    <row r="19" spans="1:10">
      <c r="A19" s="127"/>
      <c r="B19" s="137" t="s">
        <v>136</v>
      </c>
      <c r="C19" s="138" t="s">
        <v>137</v>
      </c>
      <c r="D19" s="138"/>
      <c r="E19" s="136">
        <v>1303</v>
      </c>
      <c r="F19" s="448">
        <v>-10524627.5</v>
      </c>
      <c r="G19" s="462"/>
      <c r="H19" s="448">
        <v>-3363676.26</v>
      </c>
      <c r="I19" s="449"/>
      <c r="J19" s="17"/>
    </row>
    <row r="20" spans="1:10" ht="10.15" customHeight="1">
      <c r="A20" s="127"/>
      <c r="B20" s="137"/>
      <c r="C20" s="138"/>
      <c r="D20" s="138"/>
      <c r="E20" s="136"/>
      <c r="F20" s="448"/>
      <c r="G20" s="462"/>
      <c r="H20" s="448"/>
      <c r="I20" s="449"/>
      <c r="J20" s="17"/>
    </row>
    <row r="21" spans="1:10">
      <c r="A21" s="134" t="s">
        <v>138</v>
      </c>
      <c r="B21" s="135" t="s">
        <v>139</v>
      </c>
      <c r="C21" s="128"/>
      <c r="D21" s="128"/>
      <c r="E21" s="136">
        <v>14</v>
      </c>
      <c r="F21" s="422">
        <f>SUM(F22:F23)</f>
        <v>11158994.93</v>
      </c>
      <c r="G21" s="423"/>
      <c r="H21" s="422">
        <f>SUM(H22:H23)</f>
        <v>1651205.0999999999</v>
      </c>
      <c r="I21" s="439"/>
      <c r="J21" s="17"/>
    </row>
    <row r="22" spans="1:10">
      <c r="A22" s="127"/>
      <c r="B22" s="137" t="s">
        <v>132</v>
      </c>
      <c r="C22" s="138" t="s">
        <v>140</v>
      </c>
      <c r="D22" s="138"/>
      <c r="E22" s="136">
        <v>14104</v>
      </c>
      <c r="F22" s="452">
        <v>290040.43</v>
      </c>
      <c r="G22" s="458"/>
      <c r="H22" s="452">
        <v>290040.43</v>
      </c>
      <c r="I22" s="453"/>
      <c r="J22" s="17"/>
    </row>
    <row r="23" spans="1:10">
      <c r="A23" s="127"/>
      <c r="B23" s="137" t="s">
        <v>134</v>
      </c>
      <c r="C23" s="138" t="s">
        <v>141</v>
      </c>
      <c r="D23" s="138"/>
      <c r="E23" s="136">
        <v>14105</v>
      </c>
      <c r="F23" s="448">
        <v>10868954.5</v>
      </c>
      <c r="G23" s="462"/>
      <c r="H23" s="448">
        <v>1361164.67</v>
      </c>
      <c r="I23" s="449"/>
      <c r="J23" s="17"/>
    </row>
    <row r="24" spans="1:10" ht="10.15" customHeight="1">
      <c r="A24" s="127"/>
      <c r="B24" s="137"/>
      <c r="C24" s="138"/>
      <c r="D24" s="138"/>
      <c r="E24" s="136"/>
      <c r="F24" s="448"/>
      <c r="G24" s="462"/>
      <c r="H24" s="448"/>
      <c r="I24" s="449"/>
      <c r="J24" s="17"/>
    </row>
    <row r="25" spans="1:10">
      <c r="A25" s="134" t="s">
        <v>142</v>
      </c>
      <c r="B25" s="135" t="s">
        <v>143</v>
      </c>
      <c r="C25" s="128"/>
      <c r="D25" s="128"/>
      <c r="E25" s="136">
        <v>15</v>
      </c>
      <c r="F25" s="422">
        <f>SUM(F26:F29)</f>
        <v>7590734.4499999993</v>
      </c>
      <c r="G25" s="423"/>
      <c r="H25" s="422">
        <f>SUM(H26:H29)</f>
        <v>8288897.7599999998</v>
      </c>
      <c r="I25" s="439"/>
      <c r="J25" s="17"/>
    </row>
    <row r="26" spans="1:10">
      <c r="A26" s="127"/>
      <c r="B26" s="137" t="s">
        <v>132</v>
      </c>
      <c r="C26" s="138" t="s">
        <v>144</v>
      </c>
      <c r="D26" s="138"/>
      <c r="E26" s="136">
        <v>151</v>
      </c>
      <c r="F26" s="452">
        <v>290903.52</v>
      </c>
      <c r="G26" s="458"/>
      <c r="H26" s="452">
        <v>316099.78000000003</v>
      </c>
      <c r="I26" s="453"/>
      <c r="J26" s="17"/>
    </row>
    <row r="27" spans="1:10">
      <c r="A27" s="127"/>
      <c r="B27" s="137" t="s">
        <v>134</v>
      </c>
      <c r="C27" s="138" t="s">
        <v>145</v>
      </c>
      <c r="D27" s="138"/>
      <c r="E27" s="136">
        <v>152</v>
      </c>
      <c r="F27" s="448">
        <v>0</v>
      </c>
      <c r="G27" s="462"/>
      <c r="H27" s="448">
        <v>0</v>
      </c>
      <c r="I27" s="449"/>
      <c r="J27" s="17"/>
    </row>
    <row r="28" spans="1:10">
      <c r="A28" s="127"/>
      <c r="B28" s="137" t="s">
        <v>136</v>
      </c>
      <c r="C28" s="138" t="s">
        <v>146</v>
      </c>
      <c r="D28" s="138"/>
      <c r="E28" s="136">
        <v>154</v>
      </c>
      <c r="F28" s="448">
        <v>7270131.2599999998</v>
      </c>
      <c r="G28" s="462"/>
      <c r="H28" s="448">
        <v>7941956.0199999996</v>
      </c>
      <c r="I28" s="449"/>
      <c r="J28" s="17"/>
    </row>
    <row r="29" spans="1:10">
      <c r="A29" s="127"/>
      <c r="B29" s="137" t="s">
        <v>147</v>
      </c>
      <c r="C29" s="138" t="s">
        <v>148</v>
      </c>
      <c r="D29" s="138"/>
      <c r="E29" s="136">
        <v>156</v>
      </c>
      <c r="F29" s="448">
        <v>29699.67</v>
      </c>
      <c r="G29" s="462"/>
      <c r="H29" s="448">
        <v>30841.96</v>
      </c>
      <c r="I29" s="449"/>
      <c r="J29" s="17"/>
    </row>
    <row r="30" spans="1:10" ht="10.15" customHeight="1">
      <c r="A30" s="127"/>
      <c r="B30" s="137"/>
      <c r="C30" s="138"/>
      <c r="D30" s="138"/>
      <c r="E30" s="136"/>
      <c r="F30" s="448"/>
      <c r="G30" s="462"/>
      <c r="H30" s="448"/>
      <c r="I30" s="449"/>
      <c r="J30" s="17"/>
    </row>
    <row r="31" spans="1:10">
      <c r="A31" s="134" t="s">
        <v>149</v>
      </c>
      <c r="B31" s="135" t="s">
        <v>150</v>
      </c>
      <c r="C31" s="128"/>
      <c r="D31" s="128"/>
      <c r="E31" s="136">
        <v>16</v>
      </c>
      <c r="F31" s="422">
        <v>800000</v>
      </c>
      <c r="G31" s="423"/>
      <c r="H31" s="422">
        <v>800000</v>
      </c>
      <c r="I31" s="439"/>
      <c r="J31" s="17"/>
    </row>
    <row r="32" spans="1:10" ht="10.15" customHeight="1">
      <c r="A32" s="127"/>
      <c r="B32" s="128"/>
      <c r="C32" s="135"/>
      <c r="D32" s="135"/>
      <c r="E32" s="136"/>
      <c r="F32" s="452"/>
      <c r="G32" s="458"/>
      <c r="H32" s="452"/>
      <c r="I32" s="453"/>
      <c r="J32" s="17"/>
    </row>
    <row r="33" spans="1:10">
      <c r="A33" s="139" t="s">
        <v>151</v>
      </c>
      <c r="B33" s="139"/>
      <c r="C33" s="139"/>
      <c r="D33" s="139"/>
      <c r="E33" s="136" t="s">
        <v>152</v>
      </c>
      <c r="F33" s="454">
        <f>F35+F44+F53</f>
        <v>8110543.2599999998</v>
      </c>
      <c r="G33" s="463"/>
      <c r="H33" s="454">
        <f>H35+H44+H53</f>
        <v>7476244.5700000003</v>
      </c>
      <c r="I33" s="455"/>
      <c r="J33" s="17"/>
    </row>
    <row r="34" spans="1:10" ht="10.15" customHeight="1">
      <c r="A34" s="139"/>
      <c r="B34" s="139"/>
      <c r="C34" s="139"/>
      <c r="D34" s="139"/>
      <c r="E34" s="136"/>
      <c r="F34" s="456"/>
      <c r="G34" s="464"/>
      <c r="H34" s="456"/>
      <c r="I34" s="457"/>
      <c r="J34" s="17"/>
    </row>
    <row r="35" spans="1:10">
      <c r="A35" s="134" t="s">
        <v>153</v>
      </c>
      <c r="B35" s="135" t="s">
        <v>154</v>
      </c>
      <c r="C35" s="128"/>
      <c r="D35" s="128"/>
      <c r="E35" s="136">
        <v>17</v>
      </c>
      <c r="F35" s="422">
        <f>SUM(F36:F42)</f>
        <v>641258.65</v>
      </c>
      <c r="G35" s="423"/>
      <c r="H35" s="422">
        <f>SUM(H36:H42)</f>
        <v>761730.75</v>
      </c>
      <c r="I35" s="439"/>
      <c r="J35" s="17"/>
    </row>
    <row r="36" spans="1:10">
      <c r="A36" s="127"/>
      <c r="B36" s="137" t="s">
        <v>132</v>
      </c>
      <c r="C36" s="138" t="s">
        <v>155</v>
      </c>
      <c r="D36" s="138"/>
      <c r="E36" s="136" t="s">
        <v>156</v>
      </c>
      <c r="F36" s="452">
        <v>973.84</v>
      </c>
      <c r="G36" s="458"/>
      <c r="H36" s="452">
        <v>1007.36</v>
      </c>
      <c r="I36" s="453"/>
      <c r="J36" s="17"/>
    </row>
    <row r="37" spans="1:10">
      <c r="A37" s="127"/>
      <c r="B37" s="137" t="s">
        <v>134</v>
      </c>
      <c r="C37" s="138" t="s">
        <v>157</v>
      </c>
      <c r="D37" s="138"/>
      <c r="E37" s="136">
        <v>1714</v>
      </c>
      <c r="F37" s="448">
        <v>640284.81000000006</v>
      </c>
      <c r="G37" s="462"/>
      <c r="H37" s="448">
        <v>760723.39</v>
      </c>
      <c r="I37" s="449"/>
      <c r="J37" s="17"/>
    </row>
    <row r="38" spans="1:10">
      <c r="A38" s="127"/>
      <c r="B38" s="137" t="s">
        <v>136</v>
      </c>
      <c r="C38" s="138" t="s">
        <v>158</v>
      </c>
      <c r="D38" s="138"/>
      <c r="E38" s="136">
        <v>172</v>
      </c>
      <c r="F38" s="448">
        <v>0</v>
      </c>
      <c r="G38" s="462"/>
      <c r="H38" s="448">
        <v>0</v>
      </c>
      <c r="I38" s="449"/>
      <c r="J38" s="17"/>
    </row>
    <row r="39" spans="1:10">
      <c r="A39" s="127"/>
      <c r="B39" s="137" t="s">
        <v>147</v>
      </c>
      <c r="C39" s="138" t="s">
        <v>159</v>
      </c>
      <c r="D39" s="138"/>
      <c r="E39" s="136">
        <v>174</v>
      </c>
      <c r="F39" s="448">
        <v>0</v>
      </c>
      <c r="G39" s="462"/>
      <c r="H39" s="448">
        <v>0</v>
      </c>
      <c r="I39" s="449"/>
      <c r="J39" s="17"/>
    </row>
    <row r="40" spans="1:10">
      <c r="A40" s="127"/>
      <c r="B40" s="137" t="s">
        <v>160</v>
      </c>
      <c r="C40" s="138" t="s">
        <v>161</v>
      </c>
      <c r="D40" s="138"/>
      <c r="E40" s="136">
        <v>176</v>
      </c>
      <c r="F40" s="448">
        <v>0</v>
      </c>
      <c r="G40" s="462"/>
      <c r="H40" s="448">
        <v>0</v>
      </c>
      <c r="I40" s="449"/>
      <c r="J40" s="17"/>
    </row>
    <row r="41" spans="1:10">
      <c r="A41" s="127"/>
      <c r="B41" s="137" t="s">
        <v>162</v>
      </c>
      <c r="C41" s="138" t="s">
        <v>163</v>
      </c>
      <c r="D41" s="138"/>
      <c r="E41" s="136">
        <v>177</v>
      </c>
      <c r="F41" s="448">
        <v>0</v>
      </c>
      <c r="G41" s="462"/>
      <c r="H41" s="448">
        <v>0</v>
      </c>
      <c r="I41" s="449"/>
      <c r="J41" s="17"/>
    </row>
    <row r="42" spans="1:10">
      <c r="A42" s="127"/>
      <c r="B42" s="137" t="s">
        <v>164</v>
      </c>
      <c r="C42" s="138" t="s">
        <v>165</v>
      </c>
      <c r="D42" s="138"/>
      <c r="E42" s="136">
        <v>178</v>
      </c>
      <c r="F42" s="448">
        <v>0</v>
      </c>
      <c r="G42" s="462"/>
      <c r="H42" s="448">
        <v>0</v>
      </c>
      <c r="I42" s="449"/>
      <c r="J42" s="17"/>
    </row>
    <row r="43" spans="1:10" ht="10.15" customHeight="1">
      <c r="A43" s="127"/>
      <c r="B43" s="137"/>
      <c r="C43" s="138"/>
      <c r="D43" s="138"/>
      <c r="E43" s="136"/>
      <c r="F43" s="448"/>
      <c r="G43" s="462"/>
      <c r="H43" s="448"/>
      <c r="I43" s="449"/>
      <c r="J43" s="17"/>
    </row>
    <row r="44" spans="1:10">
      <c r="A44" s="134" t="s">
        <v>166</v>
      </c>
      <c r="B44" s="135" t="s">
        <v>167</v>
      </c>
      <c r="C44" s="128"/>
      <c r="D44" s="128"/>
      <c r="E44" s="140" t="s">
        <v>168</v>
      </c>
      <c r="F44" s="422">
        <f>F45+SUM(F49:F51)</f>
        <v>7438720.379999999</v>
      </c>
      <c r="G44" s="423"/>
      <c r="H44" s="422">
        <f>H45+SUM(H49:H51)</f>
        <v>6668359.0800000001</v>
      </c>
      <c r="I44" s="439"/>
      <c r="J44" s="17"/>
    </row>
    <row r="45" spans="1:10">
      <c r="A45" s="127"/>
      <c r="B45" s="137" t="s">
        <v>132</v>
      </c>
      <c r="C45" s="138" t="s">
        <v>169</v>
      </c>
      <c r="D45" s="138"/>
      <c r="E45" s="140">
        <v>43</v>
      </c>
      <c r="F45" s="452">
        <f>SUM(F46:F48)</f>
        <v>63299.519999999997</v>
      </c>
      <c r="G45" s="458"/>
      <c r="H45" s="452">
        <f>SUM(H46:H48)</f>
        <v>69373.279999999999</v>
      </c>
      <c r="I45" s="453"/>
      <c r="J45" s="17"/>
    </row>
    <row r="46" spans="1:10">
      <c r="A46" s="127"/>
      <c r="B46" s="137"/>
      <c r="C46" s="138" t="s">
        <v>170</v>
      </c>
      <c r="D46" s="138"/>
      <c r="E46" s="136">
        <v>435</v>
      </c>
      <c r="F46" s="448">
        <v>58839.78</v>
      </c>
      <c r="G46" s="462"/>
      <c r="H46" s="448">
        <v>64355.63</v>
      </c>
      <c r="I46" s="449"/>
      <c r="J46" s="17"/>
    </row>
    <row r="47" spans="1:10">
      <c r="A47" s="127"/>
      <c r="B47" s="137"/>
      <c r="C47" s="138" t="s">
        <v>171</v>
      </c>
      <c r="D47" s="138"/>
      <c r="E47" s="136">
        <v>436</v>
      </c>
      <c r="F47" s="448">
        <v>4440.78</v>
      </c>
      <c r="G47" s="462"/>
      <c r="H47" s="448">
        <v>4998.6899999999996</v>
      </c>
      <c r="I47" s="449"/>
      <c r="J47" s="17"/>
    </row>
    <row r="48" spans="1:10">
      <c r="A48" s="127"/>
      <c r="B48" s="137"/>
      <c r="C48" s="138" t="s">
        <v>172</v>
      </c>
      <c r="D48" s="138"/>
      <c r="E48" s="136">
        <v>433</v>
      </c>
      <c r="F48" s="448">
        <v>18.96</v>
      </c>
      <c r="G48" s="462"/>
      <c r="H48" s="448">
        <v>18.96</v>
      </c>
      <c r="I48" s="449"/>
      <c r="J48" s="17"/>
    </row>
    <row r="49" spans="1:10">
      <c r="A49" s="127"/>
      <c r="B49" s="137" t="s">
        <v>134</v>
      </c>
      <c r="C49" s="138" t="s">
        <v>173</v>
      </c>
      <c r="D49" s="138"/>
      <c r="E49" s="136">
        <v>44</v>
      </c>
      <c r="F49" s="448">
        <v>7423360.8700000001</v>
      </c>
      <c r="G49" s="462"/>
      <c r="H49" s="448">
        <v>6592298.3799999999</v>
      </c>
      <c r="I49" s="449"/>
      <c r="J49" s="17"/>
    </row>
    <row r="50" spans="1:10">
      <c r="A50" s="127"/>
      <c r="B50" s="137" t="s">
        <v>136</v>
      </c>
      <c r="C50" s="138" t="s">
        <v>174</v>
      </c>
      <c r="D50" s="138"/>
      <c r="E50" s="136">
        <v>45</v>
      </c>
      <c r="F50" s="448">
        <v>-104957.53</v>
      </c>
      <c r="G50" s="462"/>
      <c r="H50" s="448">
        <v>-52139.15</v>
      </c>
      <c r="I50" s="449"/>
      <c r="J50" s="17"/>
    </row>
    <row r="51" spans="1:10">
      <c r="A51" s="127"/>
      <c r="B51" s="137" t="s">
        <v>147</v>
      </c>
      <c r="C51" s="138" t="s">
        <v>175</v>
      </c>
      <c r="D51" s="138"/>
      <c r="E51" s="140" t="s">
        <v>176</v>
      </c>
      <c r="F51" s="448">
        <v>57017.52</v>
      </c>
      <c r="G51" s="462"/>
      <c r="H51" s="448">
        <v>58826.57</v>
      </c>
      <c r="I51" s="449"/>
      <c r="J51" s="17"/>
    </row>
    <row r="52" spans="1:10" ht="10.15" customHeight="1">
      <c r="A52" s="127"/>
      <c r="B52" s="137"/>
      <c r="C52" s="138"/>
      <c r="D52" s="138"/>
      <c r="E52" s="140"/>
      <c r="F52" s="448"/>
      <c r="G52" s="462"/>
      <c r="H52" s="448"/>
      <c r="I52" s="449"/>
      <c r="J52" s="17"/>
    </row>
    <row r="53" spans="1:10">
      <c r="A53" s="134" t="s">
        <v>177</v>
      </c>
      <c r="B53" s="135" t="s">
        <v>109</v>
      </c>
      <c r="C53" s="128"/>
      <c r="D53" s="128"/>
      <c r="E53" s="136" t="s">
        <v>178</v>
      </c>
      <c r="F53" s="422">
        <v>30564.23</v>
      </c>
      <c r="G53" s="423"/>
      <c r="H53" s="422">
        <v>46154.74</v>
      </c>
      <c r="I53" s="439"/>
      <c r="J53" s="17"/>
    </row>
    <row r="54" spans="1:10" ht="10.15" customHeight="1">
      <c r="A54" s="134"/>
      <c r="B54" s="135"/>
      <c r="C54" s="128"/>
      <c r="D54" s="128"/>
      <c r="E54" s="136"/>
      <c r="F54" s="433"/>
      <c r="G54" s="434"/>
      <c r="H54" s="433"/>
      <c r="I54" s="445"/>
      <c r="J54" s="17"/>
    </row>
    <row r="55" spans="1:10">
      <c r="A55" s="134" t="s">
        <v>179</v>
      </c>
      <c r="B55" s="135" t="s">
        <v>180</v>
      </c>
      <c r="C55" s="128"/>
      <c r="D55" s="128"/>
      <c r="E55" s="136" t="s">
        <v>181</v>
      </c>
      <c r="F55" s="422">
        <v>1697496.65</v>
      </c>
      <c r="G55" s="423"/>
      <c r="H55" s="422">
        <v>861803.04</v>
      </c>
      <c r="I55" s="439"/>
      <c r="J55" s="17"/>
    </row>
    <row r="56" spans="1:10">
      <c r="A56" s="127"/>
      <c r="B56" s="128"/>
      <c r="C56" s="135"/>
      <c r="D56" s="135"/>
      <c r="E56" s="136"/>
      <c r="F56" s="452"/>
      <c r="G56" s="458"/>
      <c r="H56" s="452"/>
      <c r="I56" s="453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0">
        <f>F10+F33+F55</f>
        <v>99442747.440000027</v>
      </c>
      <c r="G57" s="459"/>
      <c r="H57" s="450">
        <f>H10+H33+H55</f>
        <v>99687756.12000002</v>
      </c>
      <c r="I57" s="451"/>
      <c r="J57" s="17"/>
    </row>
    <row r="58" spans="1:10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10">
      <c r="A59" s="75"/>
      <c r="B59" s="75"/>
      <c r="C59" s="75"/>
      <c r="D59" s="75"/>
      <c r="E59" s="75"/>
      <c r="F59" s="75"/>
      <c r="G59" s="75"/>
      <c r="H59" s="75"/>
      <c r="I59" s="75"/>
    </row>
  </sheetData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JEMEPPE-SUR-SAMBRE</v>
      </c>
      <c r="E1" s="271"/>
      <c r="F1" s="271"/>
      <c r="G1" s="267" t="str">
        <f>Coordonnées!P1</f>
        <v>Code INS</v>
      </c>
      <c r="H1" s="402"/>
      <c r="I1" s="201">
        <f>Coordonnées!R1</f>
        <v>92140</v>
      </c>
    </row>
    <row r="2" spans="1:9">
      <c r="A2" s="272"/>
      <c r="B2" s="273"/>
      <c r="C2" s="268"/>
      <c r="D2" s="273"/>
      <c r="E2" s="273"/>
      <c r="F2" s="273"/>
      <c r="G2" s="268" t="str">
        <f>Coordonnées!P2</f>
        <v>Exercice:</v>
      </c>
      <c r="H2" s="403"/>
      <c r="I2" s="202">
        <f>Coordonnées!R2</f>
        <v>2021</v>
      </c>
    </row>
    <row r="3" spans="1:9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200"/>
      <c r="G3" s="471" t="str">
        <f>Coordonnées!P3</f>
        <v>Version:</v>
      </c>
      <c r="H3" s="472"/>
      <c r="I3" s="191">
        <f>Coordonnées!R3</f>
        <v>1</v>
      </c>
    </row>
    <row r="4" spans="1:9" ht="13.5" thickBot="1"/>
    <row r="5" spans="1:9">
      <c r="A5" s="107"/>
      <c r="B5" s="108"/>
      <c r="C5" s="107"/>
      <c r="D5" s="109"/>
      <c r="E5" s="524" t="s">
        <v>42</v>
      </c>
      <c r="F5" s="527">
        <f>I2</f>
        <v>2021</v>
      </c>
      <c r="G5" s="528"/>
      <c r="H5" s="527">
        <f>F5-1</f>
        <v>2020</v>
      </c>
      <c r="I5" s="533"/>
    </row>
    <row r="6" spans="1:9">
      <c r="A6" s="110"/>
      <c r="B6" s="111"/>
      <c r="C6" s="108" t="s">
        <v>184</v>
      </c>
      <c r="D6" s="112"/>
      <c r="E6" s="525"/>
      <c r="F6" s="529"/>
      <c r="G6" s="530"/>
      <c r="H6" s="529"/>
      <c r="I6" s="534"/>
    </row>
    <row r="7" spans="1:9" ht="10.15" customHeight="1" thickBot="1">
      <c r="A7" s="110"/>
      <c r="B7" s="111"/>
      <c r="C7" s="112"/>
      <c r="D7" s="112"/>
      <c r="E7" s="526"/>
      <c r="F7" s="531"/>
      <c r="G7" s="532"/>
      <c r="H7" s="531"/>
      <c r="I7" s="535"/>
    </row>
    <row r="8" spans="1:9">
      <c r="A8" s="113" t="s">
        <v>185</v>
      </c>
      <c r="B8" s="114" t="s">
        <v>186</v>
      </c>
      <c r="C8" s="112"/>
      <c r="D8" s="112"/>
      <c r="E8" s="115" t="s">
        <v>187</v>
      </c>
      <c r="F8" s="507"/>
      <c r="G8" s="538"/>
      <c r="H8" s="507"/>
      <c r="I8" s="508"/>
    </row>
    <row r="9" spans="1:9">
      <c r="A9" s="110"/>
      <c r="B9" s="110" t="s">
        <v>51</v>
      </c>
      <c r="C9" s="116" t="s">
        <v>188</v>
      </c>
      <c r="D9" s="116"/>
      <c r="E9" s="117">
        <v>60</v>
      </c>
      <c r="F9" s="482">
        <v>1033139.62</v>
      </c>
      <c r="G9" s="516"/>
      <c r="H9" s="482">
        <v>1063742.23</v>
      </c>
      <c r="I9" s="483"/>
    </row>
    <row r="10" spans="1:9">
      <c r="A10" s="110"/>
      <c r="B10" s="110" t="s">
        <v>53</v>
      </c>
      <c r="C10" s="116" t="s">
        <v>189</v>
      </c>
      <c r="D10" s="116"/>
      <c r="E10" s="117">
        <v>61</v>
      </c>
      <c r="F10" s="482">
        <v>1488390.82</v>
      </c>
      <c r="G10" s="516"/>
      <c r="H10" s="482">
        <v>1321234.6000000001</v>
      </c>
      <c r="I10" s="483"/>
    </row>
    <row r="11" spans="1:9">
      <c r="A11" s="110"/>
      <c r="B11" s="110" t="s">
        <v>55</v>
      </c>
      <c r="C11" s="116" t="s">
        <v>190</v>
      </c>
      <c r="D11" s="116"/>
      <c r="E11" s="118">
        <v>62</v>
      </c>
      <c r="F11" s="482">
        <v>7532073.1900000004</v>
      </c>
      <c r="G11" s="516"/>
      <c r="H11" s="482">
        <v>7374983.2199999997</v>
      </c>
      <c r="I11" s="483"/>
    </row>
    <row r="12" spans="1:9">
      <c r="A12" s="110"/>
      <c r="B12" s="110" t="s">
        <v>57</v>
      </c>
      <c r="C12" s="116" t="s">
        <v>191</v>
      </c>
      <c r="D12" s="116"/>
      <c r="E12" s="118">
        <v>63</v>
      </c>
      <c r="F12" s="482">
        <v>8641482.6099999994</v>
      </c>
      <c r="G12" s="516"/>
      <c r="H12" s="482">
        <v>8082071.5199999996</v>
      </c>
      <c r="I12" s="483"/>
    </row>
    <row r="13" spans="1:9">
      <c r="A13" s="110"/>
      <c r="B13" s="110" t="s">
        <v>59</v>
      </c>
      <c r="C13" s="116" t="s">
        <v>192</v>
      </c>
      <c r="D13" s="116"/>
      <c r="E13" s="117">
        <v>64</v>
      </c>
      <c r="F13" s="482">
        <v>49112.36</v>
      </c>
      <c r="G13" s="516"/>
      <c r="H13" s="482">
        <v>69420.41</v>
      </c>
      <c r="I13" s="483"/>
    </row>
    <row r="14" spans="1:9">
      <c r="A14" s="110"/>
      <c r="B14" s="110" t="s">
        <v>61</v>
      </c>
      <c r="C14" s="116" t="s">
        <v>193</v>
      </c>
      <c r="D14" s="116"/>
      <c r="E14" s="117">
        <v>65</v>
      </c>
      <c r="F14" s="482">
        <f>SUM(F15:F17)</f>
        <v>40685.86</v>
      </c>
      <c r="G14" s="516"/>
      <c r="H14" s="482">
        <f>SUM(H15:H17)</f>
        <v>23401.86</v>
      </c>
      <c r="I14" s="483"/>
    </row>
    <row r="15" spans="1:9">
      <c r="A15" s="110"/>
      <c r="B15" s="110" t="s">
        <v>187</v>
      </c>
      <c r="C15" s="116" t="s">
        <v>194</v>
      </c>
      <c r="D15" s="116"/>
      <c r="E15" s="117" t="s">
        <v>195</v>
      </c>
      <c r="F15" s="482">
        <v>17610.060000000001</v>
      </c>
      <c r="G15" s="516"/>
      <c r="H15" s="482">
        <v>19311.560000000001</v>
      </c>
      <c r="I15" s="483"/>
    </row>
    <row r="16" spans="1:9">
      <c r="A16" s="110"/>
      <c r="B16" s="110"/>
      <c r="C16" s="116" t="s">
        <v>196</v>
      </c>
      <c r="D16" s="116"/>
      <c r="E16" s="117">
        <v>657</v>
      </c>
      <c r="F16" s="494">
        <v>22102.85</v>
      </c>
      <c r="G16" s="515"/>
      <c r="H16" s="494">
        <v>3787.07</v>
      </c>
      <c r="I16" s="495"/>
    </row>
    <row r="17" spans="1:9">
      <c r="A17" s="110"/>
      <c r="B17" s="110"/>
      <c r="C17" s="116" t="s">
        <v>197</v>
      </c>
      <c r="D17" s="116"/>
      <c r="E17" s="117">
        <v>658</v>
      </c>
      <c r="F17" s="482">
        <v>972.95</v>
      </c>
      <c r="G17" s="516"/>
      <c r="H17" s="482">
        <v>303.23</v>
      </c>
      <c r="I17" s="483"/>
    </row>
    <row r="18" spans="1:9" ht="10.15" customHeight="1">
      <c r="A18" s="110"/>
      <c r="B18" s="111"/>
      <c r="C18" s="116"/>
      <c r="D18" s="116"/>
      <c r="E18" s="117"/>
      <c r="F18" s="482"/>
      <c r="G18" s="516"/>
      <c r="H18" s="482"/>
      <c r="I18" s="483"/>
    </row>
    <row r="19" spans="1:9">
      <c r="A19" s="113" t="s">
        <v>198</v>
      </c>
      <c r="B19" s="114" t="s">
        <v>199</v>
      </c>
      <c r="C19" s="112"/>
      <c r="D19" s="112"/>
      <c r="E19" s="117" t="s">
        <v>200</v>
      </c>
      <c r="F19" s="422">
        <f>SUM(F9:F14)</f>
        <v>18784884.460000001</v>
      </c>
      <c r="G19" s="511"/>
      <c r="H19" s="422">
        <f>SUM(H9:H14)</f>
        <v>17934853.84</v>
      </c>
      <c r="I19" s="439"/>
    </row>
    <row r="20" spans="1:9" ht="10.15" customHeight="1">
      <c r="A20" s="110"/>
      <c r="B20" s="111"/>
      <c r="C20" s="116"/>
      <c r="D20" s="116"/>
      <c r="E20" s="117"/>
      <c r="F20" s="509"/>
      <c r="G20" s="523"/>
      <c r="H20" s="509"/>
      <c r="I20" s="510"/>
    </row>
    <row r="21" spans="1:9">
      <c r="A21" s="113" t="s">
        <v>73</v>
      </c>
      <c r="B21" s="119" t="s">
        <v>201</v>
      </c>
      <c r="C21" s="120"/>
      <c r="D21" s="120"/>
      <c r="E21" s="117" t="s">
        <v>187</v>
      </c>
      <c r="F21" s="490">
        <f>IF(Charges!F19&lt;Produits!F19,Produits!F19-Charges!F19,0)</f>
        <v>605508.46999999881</v>
      </c>
      <c r="G21" s="513"/>
      <c r="H21" s="490">
        <f>IF(Charges!H19&lt;Produits!H19,Produits!H19-Charges!H19,0)</f>
        <v>0</v>
      </c>
      <c r="I21" s="491"/>
    </row>
    <row r="22" spans="1:9" ht="10.15" customHeight="1">
      <c r="A22" s="113"/>
      <c r="B22" s="119"/>
      <c r="C22" s="120"/>
      <c r="D22" s="120"/>
      <c r="E22" s="117"/>
      <c r="F22" s="492"/>
      <c r="G22" s="514"/>
      <c r="H22" s="492"/>
      <c r="I22" s="493"/>
    </row>
    <row r="23" spans="1:9">
      <c r="A23" s="113" t="s">
        <v>79</v>
      </c>
      <c r="B23" s="536" t="s">
        <v>291</v>
      </c>
      <c r="C23" s="536"/>
      <c r="D23" s="537"/>
      <c r="E23" s="118" t="s">
        <v>202</v>
      </c>
      <c r="F23" s="494"/>
      <c r="G23" s="515"/>
      <c r="H23" s="494"/>
      <c r="I23" s="495"/>
    </row>
    <row r="24" spans="1:9">
      <c r="A24" s="110"/>
      <c r="B24" s="536"/>
      <c r="C24" s="536"/>
      <c r="D24" s="537"/>
      <c r="E24" s="117"/>
      <c r="F24" s="494"/>
      <c r="G24" s="515"/>
      <c r="H24" s="494"/>
      <c r="I24" s="495"/>
    </row>
    <row r="25" spans="1:9">
      <c r="A25" s="110"/>
      <c r="B25" s="110" t="s">
        <v>51</v>
      </c>
      <c r="C25" s="116" t="s">
        <v>203</v>
      </c>
      <c r="D25" s="116"/>
      <c r="E25" s="117">
        <v>660</v>
      </c>
      <c r="F25" s="482">
        <v>2789274.07</v>
      </c>
      <c r="G25" s="516"/>
      <c r="H25" s="482">
        <v>3245555.06</v>
      </c>
      <c r="I25" s="483"/>
    </row>
    <row r="26" spans="1:9">
      <c r="A26" s="110"/>
      <c r="B26" s="110" t="s">
        <v>53</v>
      </c>
      <c r="C26" s="116" t="s">
        <v>204</v>
      </c>
      <c r="D26" s="116"/>
      <c r="E26" s="117">
        <v>661</v>
      </c>
      <c r="F26" s="482">
        <v>0</v>
      </c>
      <c r="G26" s="516"/>
      <c r="H26" s="482">
        <v>0</v>
      </c>
      <c r="I26" s="483"/>
    </row>
    <row r="27" spans="1:9">
      <c r="A27" s="110"/>
      <c r="B27" s="110" t="s">
        <v>55</v>
      </c>
      <c r="C27" s="116" t="s">
        <v>205</v>
      </c>
      <c r="D27" s="116"/>
      <c r="E27" s="118" t="s">
        <v>206</v>
      </c>
      <c r="F27" s="482">
        <v>0</v>
      </c>
      <c r="G27" s="516"/>
      <c r="H27" s="482">
        <v>0</v>
      </c>
      <c r="I27" s="483"/>
    </row>
    <row r="28" spans="1:9">
      <c r="A28" s="110"/>
      <c r="B28" s="110" t="s">
        <v>57</v>
      </c>
      <c r="C28" s="116" t="s">
        <v>207</v>
      </c>
      <c r="D28" s="116"/>
      <c r="E28" s="117"/>
      <c r="F28" s="494"/>
      <c r="G28" s="515"/>
      <c r="H28" s="494"/>
      <c r="I28" s="495"/>
    </row>
    <row r="29" spans="1:9">
      <c r="A29" s="110"/>
      <c r="B29" s="110"/>
      <c r="C29" s="116" t="s">
        <v>208</v>
      </c>
      <c r="D29" s="116"/>
      <c r="E29" s="117">
        <v>665</v>
      </c>
      <c r="F29" s="482">
        <v>49080.41</v>
      </c>
      <c r="G29" s="516"/>
      <c r="H29" s="482">
        <v>69389.919999999998</v>
      </c>
      <c r="I29" s="483"/>
    </row>
    <row r="30" spans="1:9">
      <c r="A30" s="110"/>
      <c r="B30" s="110" t="s">
        <v>59</v>
      </c>
      <c r="C30" s="116" t="s">
        <v>209</v>
      </c>
      <c r="D30" s="116"/>
      <c r="E30" s="117">
        <v>666</v>
      </c>
      <c r="F30" s="482">
        <v>0</v>
      </c>
      <c r="G30" s="516"/>
      <c r="H30" s="482">
        <v>0</v>
      </c>
      <c r="I30" s="483"/>
    </row>
    <row r="31" spans="1:9">
      <c r="A31" s="110"/>
      <c r="B31" s="110" t="s">
        <v>61</v>
      </c>
      <c r="C31" s="116" t="s">
        <v>210</v>
      </c>
      <c r="D31" s="116"/>
      <c r="E31" s="117" t="s">
        <v>187</v>
      </c>
      <c r="F31" s="494"/>
      <c r="G31" s="515"/>
      <c r="H31" s="494"/>
      <c r="I31" s="495"/>
    </row>
    <row r="32" spans="1:9">
      <c r="A32" s="110"/>
      <c r="B32" s="110"/>
      <c r="C32" s="116" t="s">
        <v>211</v>
      </c>
      <c r="D32" s="116"/>
      <c r="E32" s="117">
        <v>667</v>
      </c>
      <c r="F32" s="482">
        <v>5000</v>
      </c>
      <c r="G32" s="516"/>
      <c r="H32" s="482">
        <v>5000</v>
      </c>
      <c r="I32" s="483"/>
    </row>
    <row r="33" spans="1:9" ht="10.15" customHeight="1">
      <c r="A33" s="110"/>
      <c r="B33" s="111"/>
      <c r="C33" s="116"/>
      <c r="D33" s="116"/>
      <c r="E33" s="117"/>
      <c r="F33" s="482"/>
      <c r="G33" s="516"/>
      <c r="H33" s="482"/>
      <c r="I33" s="483"/>
    </row>
    <row r="34" spans="1:9">
      <c r="A34" s="113" t="s">
        <v>84</v>
      </c>
      <c r="B34" s="114" t="s">
        <v>212</v>
      </c>
      <c r="C34" s="112"/>
      <c r="D34" s="112"/>
      <c r="E34" s="117">
        <v>66</v>
      </c>
      <c r="F34" s="422">
        <f>SUM(F25:F32)</f>
        <v>2843354.48</v>
      </c>
      <c r="G34" s="511"/>
      <c r="H34" s="422">
        <f>SUM(H25:H32)</f>
        <v>3319944.98</v>
      </c>
      <c r="I34" s="439"/>
    </row>
    <row r="35" spans="1:9" ht="10.15" customHeight="1">
      <c r="A35" s="113"/>
      <c r="B35" s="114"/>
      <c r="C35" s="112"/>
      <c r="D35" s="112"/>
      <c r="E35" s="117"/>
      <c r="F35" s="486"/>
      <c r="G35" s="512"/>
      <c r="H35" s="486"/>
      <c r="I35" s="487"/>
    </row>
    <row r="36" spans="1:9">
      <c r="A36" s="113" t="s">
        <v>213</v>
      </c>
      <c r="B36" s="114" t="s">
        <v>214</v>
      </c>
      <c r="C36" s="116"/>
      <c r="D36" s="116"/>
      <c r="E36" s="117" t="s">
        <v>215</v>
      </c>
      <c r="F36" s="422">
        <f>F19+F34</f>
        <v>21628238.940000001</v>
      </c>
      <c r="G36" s="511"/>
      <c r="H36" s="422">
        <f>H19+H34</f>
        <v>21254798.82</v>
      </c>
      <c r="I36" s="439"/>
    </row>
    <row r="37" spans="1:9" ht="10.15" customHeight="1">
      <c r="A37" s="113"/>
      <c r="B37" s="114"/>
      <c r="C37" s="116"/>
      <c r="D37" s="116"/>
      <c r="E37" s="117"/>
      <c r="F37" s="486"/>
      <c r="G37" s="512"/>
      <c r="H37" s="486"/>
      <c r="I37" s="487"/>
    </row>
    <row r="38" spans="1:9">
      <c r="A38" s="113" t="s">
        <v>93</v>
      </c>
      <c r="B38" s="114" t="s">
        <v>216</v>
      </c>
      <c r="C38" s="116"/>
      <c r="D38" s="116"/>
      <c r="E38" s="117" t="s">
        <v>187</v>
      </c>
      <c r="F38" s="502">
        <f>IF(Charges!F36&lt;Produits!F33,Produits!F33-Charges!F36,0)</f>
        <v>0</v>
      </c>
      <c r="G38" s="520"/>
      <c r="H38" s="502">
        <f>IF(Charges!H36&lt;Produits!H33,Produits!H33-Charges!H36,0)</f>
        <v>0</v>
      </c>
      <c r="I38" s="503"/>
    </row>
    <row r="39" spans="1:9" ht="10.15" customHeight="1">
      <c r="A39" s="113"/>
      <c r="B39" s="114"/>
      <c r="C39" s="116"/>
      <c r="D39" s="116"/>
      <c r="E39" s="117"/>
      <c r="F39" s="504"/>
      <c r="G39" s="521"/>
      <c r="H39" s="504"/>
      <c r="I39" s="505"/>
    </row>
    <row r="40" spans="1:9">
      <c r="A40" s="113" t="s">
        <v>108</v>
      </c>
      <c r="B40" s="114" t="s">
        <v>217</v>
      </c>
      <c r="C40" s="116"/>
      <c r="D40" s="116"/>
      <c r="E40" s="117"/>
      <c r="F40" s="494"/>
      <c r="G40" s="515"/>
      <c r="H40" s="494"/>
      <c r="I40" s="495"/>
    </row>
    <row r="41" spans="1:9">
      <c r="A41" s="113"/>
      <c r="B41" s="110" t="s">
        <v>51</v>
      </c>
      <c r="C41" s="116" t="s">
        <v>218</v>
      </c>
      <c r="D41" s="116"/>
      <c r="E41" s="117">
        <v>671</v>
      </c>
      <c r="F41" s="482">
        <v>357321.98</v>
      </c>
      <c r="G41" s="516"/>
      <c r="H41" s="482">
        <v>22780.06</v>
      </c>
      <c r="I41" s="483"/>
    </row>
    <row r="42" spans="1:9">
      <c r="A42" s="113"/>
      <c r="B42" s="110" t="s">
        <v>53</v>
      </c>
      <c r="C42" s="116" t="s">
        <v>219</v>
      </c>
      <c r="D42" s="116"/>
      <c r="E42" s="117">
        <v>672</v>
      </c>
      <c r="F42" s="482">
        <v>0</v>
      </c>
      <c r="G42" s="516"/>
      <c r="H42" s="482">
        <v>0</v>
      </c>
      <c r="I42" s="483"/>
    </row>
    <row r="43" spans="1:9">
      <c r="A43" s="113"/>
      <c r="B43" s="110" t="s">
        <v>55</v>
      </c>
      <c r="C43" s="116" t="s">
        <v>220</v>
      </c>
      <c r="D43" s="116"/>
      <c r="E43" s="117">
        <v>673</v>
      </c>
      <c r="F43" s="482">
        <v>0</v>
      </c>
      <c r="G43" s="516"/>
      <c r="H43" s="482">
        <v>0</v>
      </c>
      <c r="I43" s="483"/>
    </row>
    <row r="44" spans="1:9" s="27" customFormat="1" ht="18.600000000000001" customHeight="1">
      <c r="A44" s="121"/>
      <c r="B44" s="122"/>
      <c r="C44" s="120" t="s">
        <v>221</v>
      </c>
      <c r="D44" s="123"/>
      <c r="E44" s="124">
        <v>67</v>
      </c>
      <c r="F44" s="500">
        <f>SUM(F41:F43)</f>
        <v>357321.98</v>
      </c>
      <c r="G44" s="522"/>
      <c r="H44" s="500">
        <f>SUM(H41:H43)</f>
        <v>22780.06</v>
      </c>
      <c r="I44" s="501"/>
    </row>
    <row r="45" spans="1:9" ht="10.15" customHeight="1">
      <c r="A45" s="113"/>
      <c r="B45" s="125"/>
      <c r="C45" s="120"/>
      <c r="D45" s="120"/>
      <c r="E45" s="117"/>
      <c r="F45" s="433"/>
      <c r="G45" s="517"/>
      <c r="H45" s="433"/>
      <c r="I45" s="445"/>
    </row>
    <row r="46" spans="1:9">
      <c r="A46" s="113" t="s">
        <v>111</v>
      </c>
      <c r="B46" s="114" t="s">
        <v>222</v>
      </c>
      <c r="C46" s="116"/>
      <c r="D46" s="116"/>
      <c r="E46" s="117"/>
      <c r="F46" s="494"/>
      <c r="G46" s="515"/>
      <c r="H46" s="494"/>
      <c r="I46" s="495"/>
    </row>
    <row r="47" spans="1:9">
      <c r="A47" s="113"/>
      <c r="B47" s="110" t="s">
        <v>51</v>
      </c>
      <c r="C47" s="116" t="s">
        <v>223</v>
      </c>
      <c r="D47" s="116"/>
      <c r="E47" s="117">
        <v>685</v>
      </c>
      <c r="F47" s="482">
        <v>2650000</v>
      </c>
      <c r="G47" s="516"/>
      <c r="H47" s="482">
        <v>2000000</v>
      </c>
      <c r="I47" s="483"/>
    </row>
    <row r="48" spans="1:9">
      <c r="A48" s="113"/>
      <c r="B48" s="110" t="s">
        <v>53</v>
      </c>
      <c r="C48" s="116" t="s">
        <v>224</v>
      </c>
      <c r="D48" s="116"/>
      <c r="E48" s="117">
        <v>686</v>
      </c>
      <c r="F48" s="482">
        <v>10444915.75</v>
      </c>
      <c r="G48" s="516"/>
      <c r="H48" s="482">
        <v>754775.38</v>
      </c>
      <c r="I48" s="483"/>
    </row>
    <row r="49" spans="1:9" ht="18.600000000000001" customHeight="1">
      <c r="A49" s="113"/>
      <c r="B49" s="125"/>
      <c r="C49" s="120" t="s">
        <v>225</v>
      </c>
      <c r="D49" s="120"/>
      <c r="E49" s="117">
        <v>68</v>
      </c>
      <c r="F49" s="422">
        <f>SUM(F47:F48)</f>
        <v>13094915.75</v>
      </c>
      <c r="G49" s="511"/>
      <c r="H49" s="422">
        <f>SUM(H47:H48)</f>
        <v>2754775.38</v>
      </c>
      <c r="I49" s="439"/>
    </row>
    <row r="50" spans="1:9" ht="10.15" customHeight="1">
      <c r="A50" s="113"/>
      <c r="B50" s="125"/>
      <c r="C50" s="120"/>
      <c r="D50" s="120"/>
      <c r="E50" s="117"/>
      <c r="F50" s="433"/>
      <c r="G50" s="517"/>
      <c r="H50" s="433"/>
      <c r="I50" s="445"/>
    </row>
    <row r="51" spans="1:9">
      <c r="A51" s="113" t="s">
        <v>118</v>
      </c>
      <c r="B51" s="536" t="s">
        <v>289</v>
      </c>
      <c r="C51" s="536"/>
      <c r="D51" s="537"/>
      <c r="E51" s="117"/>
      <c r="F51" s="496"/>
      <c r="G51" s="518"/>
      <c r="H51" s="496"/>
      <c r="I51" s="497"/>
    </row>
    <row r="52" spans="1:9">
      <c r="A52" s="113"/>
      <c r="B52" s="536"/>
      <c r="C52" s="536"/>
      <c r="D52" s="537"/>
      <c r="E52" s="117" t="s">
        <v>226</v>
      </c>
      <c r="F52" s="498">
        <f>F44+F49</f>
        <v>13452237.73</v>
      </c>
      <c r="G52" s="519"/>
      <c r="H52" s="498">
        <f>H44+H49</f>
        <v>2777555.44</v>
      </c>
      <c r="I52" s="499"/>
    </row>
    <row r="53" spans="1:9" ht="10.15" customHeight="1">
      <c r="A53" s="113"/>
      <c r="B53" s="114"/>
      <c r="C53" s="116"/>
      <c r="D53" s="116"/>
      <c r="E53" s="117"/>
      <c r="F53" s="486"/>
      <c r="G53" s="512"/>
      <c r="H53" s="486"/>
      <c r="I53" s="487"/>
    </row>
    <row r="54" spans="1:9">
      <c r="A54" s="113" t="s">
        <v>227</v>
      </c>
      <c r="B54" s="114" t="s">
        <v>228</v>
      </c>
      <c r="C54" s="116"/>
      <c r="D54" s="120"/>
      <c r="E54" s="117"/>
      <c r="F54" s="490">
        <f>IF(Charges!F52&lt;Produits!F51,Produits!F51-Charges!F52,0)</f>
        <v>0</v>
      </c>
      <c r="G54" s="513"/>
      <c r="H54" s="490">
        <f>IF(Charges!H52&lt;Produits!H51,Produits!H51-Charges!H52,0)</f>
        <v>0</v>
      </c>
      <c r="I54" s="491"/>
    </row>
    <row r="55" spans="1:9" ht="10.15" customHeight="1">
      <c r="A55" s="113"/>
      <c r="B55" s="125"/>
      <c r="C55" s="116"/>
      <c r="D55" s="120"/>
      <c r="E55" s="117"/>
      <c r="F55" s="486"/>
      <c r="G55" s="512"/>
      <c r="H55" s="486"/>
      <c r="I55" s="487"/>
    </row>
    <row r="56" spans="1:9">
      <c r="A56" s="113" t="s">
        <v>229</v>
      </c>
      <c r="B56" s="114" t="s">
        <v>230</v>
      </c>
      <c r="C56" s="116"/>
      <c r="D56" s="120"/>
      <c r="E56" s="117"/>
      <c r="F56" s="422">
        <f>F36+F52</f>
        <v>35080476.670000002</v>
      </c>
      <c r="G56" s="511"/>
      <c r="H56" s="422">
        <f>H36+H52</f>
        <v>24032354.260000002</v>
      </c>
      <c r="I56" s="439"/>
    </row>
    <row r="57" spans="1:9" ht="10.15" customHeight="1">
      <c r="A57" s="113"/>
      <c r="B57" s="125"/>
      <c r="C57" s="116"/>
      <c r="D57" s="116"/>
      <c r="E57" s="117"/>
      <c r="F57" s="486"/>
      <c r="G57" s="512"/>
      <c r="H57" s="486"/>
      <c r="I57" s="487"/>
    </row>
    <row r="58" spans="1:9">
      <c r="A58" s="113" t="s">
        <v>231</v>
      </c>
      <c r="B58" s="114" t="s">
        <v>232</v>
      </c>
      <c r="C58" s="116"/>
      <c r="D58" s="116"/>
      <c r="E58" s="117"/>
      <c r="F58" s="490">
        <f>IF(Charges!F56&lt;Produits!F55,Produits!F55-Charges!F56,0)</f>
        <v>0</v>
      </c>
      <c r="G58" s="513"/>
      <c r="H58" s="490">
        <f>IF(Charges!H56&lt;Produits!H55,Produits!H55-Charges!H56,0)</f>
        <v>0</v>
      </c>
      <c r="I58" s="491"/>
    </row>
    <row r="59" spans="1:9" ht="10.15" customHeight="1">
      <c r="A59" s="113"/>
      <c r="B59" s="114"/>
      <c r="C59" s="116"/>
      <c r="D59" s="116"/>
      <c r="E59" s="117"/>
      <c r="F59" s="492"/>
      <c r="G59" s="514"/>
      <c r="H59" s="492"/>
      <c r="I59" s="493"/>
    </row>
    <row r="60" spans="1:9">
      <c r="A60" s="113" t="s">
        <v>233</v>
      </c>
      <c r="B60" s="114" t="s">
        <v>234</v>
      </c>
      <c r="C60" s="116"/>
      <c r="D60" s="116"/>
      <c r="E60" s="117"/>
      <c r="F60" s="494"/>
      <c r="G60" s="515"/>
      <c r="H60" s="494"/>
      <c r="I60" s="495"/>
    </row>
    <row r="61" spans="1:9">
      <c r="A61" s="113"/>
      <c r="B61" s="110" t="s">
        <v>51</v>
      </c>
      <c r="C61" s="116" t="s">
        <v>235</v>
      </c>
      <c r="D61" s="116"/>
      <c r="E61" s="117">
        <v>69201</v>
      </c>
      <c r="F61" s="482">
        <v>0</v>
      </c>
      <c r="G61" s="516"/>
      <c r="H61" s="482">
        <v>0</v>
      </c>
      <c r="I61" s="483"/>
    </row>
    <row r="62" spans="1:9">
      <c r="A62" s="113"/>
      <c r="B62" s="110" t="s">
        <v>53</v>
      </c>
      <c r="C62" s="116" t="s">
        <v>236</v>
      </c>
      <c r="D62" s="116"/>
      <c r="E62" s="117">
        <v>69202</v>
      </c>
      <c r="F62" s="482">
        <v>0</v>
      </c>
      <c r="G62" s="516"/>
      <c r="H62" s="482">
        <v>0</v>
      </c>
      <c r="I62" s="483"/>
    </row>
    <row r="63" spans="1:9" ht="18.600000000000001" customHeight="1">
      <c r="A63" s="113"/>
      <c r="B63" s="125"/>
      <c r="C63" s="120" t="s">
        <v>237</v>
      </c>
      <c r="D63" s="120"/>
      <c r="E63" s="117">
        <v>69</v>
      </c>
      <c r="F63" s="490">
        <f>SUM(F61:F62)</f>
        <v>0</v>
      </c>
      <c r="G63" s="513"/>
      <c r="H63" s="484">
        <f>SUM(H61:H62)</f>
        <v>0</v>
      </c>
      <c r="I63" s="485"/>
    </row>
    <row r="64" spans="1:9" ht="10.15" customHeight="1">
      <c r="A64" s="113"/>
      <c r="B64" s="125"/>
      <c r="C64" s="116"/>
      <c r="D64" s="116"/>
      <c r="E64" s="117"/>
      <c r="F64" s="486"/>
      <c r="G64" s="512"/>
      <c r="H64" s="486"/>
      <c r="I64" s="487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488">
        <f>F56+F63</f>
        <v>35080476.670000002</v>
      </c>
      <c r="G65" s="506"/>
      <c r="H65" s="488">
        <f>H56+H63</f>
        <v>24032354.260000002</v>
      </c>
      <c r="I65" s="489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JEMEPPE-SUR-SAMBRE</v>
      </c>
      <c r="E1" s="271"/>
      <c r="F1" s="271"/>
      <c r="G1" s="267" t="str">
        <f>Coordonnées!P1</f>
        <v>Code INS</v>
      </c>
      <c r="H1" s="402"/>
      <c r="I1" s="201">
        <f>Coordonnées!R1</f>
        <v>92140</v>
      </c>
      <c r="J1" s="23"/>
    </row>
    <row r="2" spans="1:10">
      <c r="A2" s="272"/>
      <c r="B2" s="273"/>
      <c r="C2" s="268"/>
      <c r="D2" s="273"/>
      <c r="E2" s="273"/>
      <c r="F2" s="273"/>
      <c r="G2" s="269" t="str">
        <f>Coordonnées!P2</f>
        <v>Exercice:</v>
      </c>
      <c r="H2" s="470"/>
      <c r="I2" s="202">
        <f>Coordonnées!R2</f>
        <v>2021</v>
      </c>
      <c r="J2" s="23"/>
    </row>
    <row r="3" spans="1:10">
      <c r="A3" s="466" t="str">
        <f>Coordonnées!A3</f>
        <v>Modèle officiel généré par l'application eComptes © SPW Intérieur et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>
      <c r="A5" s="87"/>
      <c r="B5" s="88"/>
      <c r="C5" s="89"/>
      <c r="D5" s="89"/>
      <c r="E5" s="578" t="s">
        <v>42</v>
      </c>
      <c r="F5" s="580">
        <f>I2</f>
        <v>2021</v>
      </c>
      <c r="G5" s="581"/>
      <c r="H5" s="586">
        <f>F5-1</f>
        <v>2020</v>
      </c>
      <c r="I5" s="587"/>
      <c r="J5" s="23"/>
    </row>
    <row r="6" spans="1:10">
      <c r="A6" s="90" t="s">
        <v>184</v>
      </c>
      <c r="B6" s="91"/>
      <c r="C6" s="91"/>
      <c r="D6" s="91"/>
      <c r="E6" s="579"/>
      <c r="F6" s="582"/>
      <c r="G6" s="583"/>
      <c r="H6" s="588"/>
      <c r="I6" s="589"/>
      <c r="J6" s="24"/>
    </row>
    <row r="7" spans="1:10" ht="11.45" customHeight="1" thickBot="1">
      <c r="A7" s="92"/>
      <c r="B7" s="93"/>
      <c r="C7" s="93"/>
      <c r="D7" s="93"/>
      <c r="E7" s="579"/>
      <c r="F7" s="584"/>
      <c r="G7" s="585"/>
      <c r="H7" s="590"/>
      <c r="I7" s="591"/>
      <c r="J7" s="24"/>
    </row>
    <row r="8" spans="1:10">
      <c r="A8" s="94" t="s">
        <v>240</v>
      </c>
      <c r="B8" s="95" t="s">
        <v>241</v>
      </c>
      <c r="C8" s="93"/>
      <c r="D8" s="93"/>
      <c r="E8" s="96" t="s">
        <v>187</v>
      </c>
      <c r="F8" s="592"/>
      <c r="G8" s="593"/>
      <c r="H8" s="554"/>
      <c r="I8" s="555"/>
      <c r="J8" s="23"/>
    </row>
    <row r="9" spans="1:10">
      <c r="A9" s="92"/>
      <c r="B9" s="97" t="s">
        <v>132</v>
      </c>
      <c r="C9" s="98" t="s">
        <v>242</v>
      </c>
      <c r="D9" s="98"/>
      <c r="E9" s="99">
        <v>70</v>
      </c>
      <c r="F9" s="568">
        <v>12049068.720000001</v>
      </c>
      <c r="G9" s="569"/>
      <c r="H9" s="547">
        <v>10163440.4</v>
      </c>
      <c r="I9" s="548"/>
      <c r="J9" s="23"/>
    </row>
    <row r="10" spans="1:10">
      <c r="A10" s="92"/>
      <c r="B10" s="97" t="s">
        <v>134</v>
      </c>
      <c r="C10" s="98" t="s">
        <v>243</v>
      </c>
      <c r="D10" s="98"/>
      <c r="E10" s="99">
        <v>71</v>
      </c>
      <c r="F10" s="568">
        <v>770812.83</v>
      </c>
      <c r="G10" s="569"/>
      <c r="H10" s="547">
        <v>895419.68</v>
      </c>
      <c r="I10" s="548"/>
      <c r="J10" s="23"/>
    </row>
    <row r="11" spans="1:10">
      <c r="A11" s="92"/>
      <c r="B11" s="97" t="s">
        <v>136</v>
      </c>
      <c r="C11" s="98" t="s">
        <v>244</v>
      </c>
      <c r="D11" s="98"/>
      <c r="E11" s="100"/>
      <c r="F11" s="568"/>
      <c r="G11" s="569"/>
      <c r="H11" s="547"/>
      <c r="I11" s="548"/>
      <c r="J11" s="23"/>
    </row>
    <row r="12" spans="1:10">
      <c r="A12" s="92"/>
      <c r="B12" s="97"/>
      <c r="C12" s="98" t="s">
        <v>245</v>
      </c>
      <c r="D12" s="98"/>
      <c r="E12" s="99" t="s">
        <v>246</v>
      </c>
      <c r="F12" s="568">
        <v>6123526.6399999997</v>
      </c>
      <c r="G12" s="569"/>
      <c r="H12" s="547">
        <v>6018066.6100000003</v>
      </c>
      <c r="I12" s="548"/>
      <c r="J12" s="23"/>
    </row>
    <row r="13" spans="1:10">
      <c r="A13" s="92"/>
      <c r="B13" s="97" t="s">
        <v>147</v>
      </c>
      <c r="C13" s="98" t="s">
        <v>247</v>
      </c>
      <c r="D13" s="98"/>
      <c r="E13" s="99">
        <v>74</v>
      </c>
      <c r="F13" s="568">
        <v>49080.41</v>
      </c>
      <c r="G13" s="569"/>
      <c r="H13" s="547">
        <v>69389.919999999998</v>
      </c>
      <c r="I13" s="548"/>
      <c r="J13" s="23"/>
    </row>
    <row r="14" spans="1:10">
      <c r="A14" s="92"/>
      <c r="B14" s="97" t="s">
        <v>160</v>
      </c>
      <c r="C14" s="98" t="s">
        <v>248</v>
      </c>
      <c r="D14" s="98"/>
      <c r="E14" s="99">
        <v>75</v>
      </c>
      <c r="F14" s="594">
        <f>SUM(F16:F17)</f>
        <v>397904.32999999996</v>
      </c>
      <c r="G14" s="595"/>
      <c r="H14" s="556">
        <f>SUM(H16:H17)</f>
        <v>401909.32</v>
      </c>
      <c r="I14" s="557"/>
      <c r="J14" s="23"/>
    </row>
    <row r="15" spans="1:10">
      <c r="A15" s="92"/>
      <c r="B15" s="97" t="s">
        <v>187</v>
      </c>
      <c r="C15" s="98" t="s">
        <v>249</v>
      </c>
      <c r="D15" s="98"/>
      <c r="E15" s="99"/>
      <c r="F15" s="596"/>
      <c r="G15" s="597"/>
      <c r="H15" s="558"/>
      <c r="I15" s="559"/>
      <c r="J15" s="23"/>
    </row>
    <row r="16" spans="1:10">
      <c r="A16" s="92"/>
      <c r="B16" s="97"/>
      <c r="C16" s="98" t="s">
        <v>250</v>
      </c>
      <c r="D16" s="98"/>
      <c r="E16" s="99" t="s">
        <v>251</v>
      </c>
      <c r="F16" s="568">
        <v>93638.29</v>
      </c>
      <c r="G16" s="569"/>
      <c r="H16" s="547">
        <v>95338.33</v>
      </c>
      <c r="I16" s="548"/>
      <c r="J16" s="23"/>
    </row>
    <row r="17" spans="1:10">
      <c r="A17" s="92"/>
      <c r="B17" s="97"/>
      <c r="C17" s="98" t="s">
        <v>252</v>
      </c>
      <c r="D17" s="98"/>
      <c r="E17" s="99" t="s">
        <v>253</v>
      </c>
      <c r="F17" s="568">
        <v>304266.03999999998</v>
      </c>
      <c r="G17" s="569"/>
      <c r="H17" s="547">
        <v>306570.99</v>
      </c>
      <c r="I17" s="548"/>
      <c r="J17" s="23"/>
    </row>
    <row r="18" spans="1:10" ht="10.15" customHeight="1">
      <c r="A18" s="92"/>
      <c r="B18" s="93"/>
      <c r="C18" s="98"/>
      <c r="D18" s="98"/>
      <c r="E18" s="99"/>
      <c r="F18" s="568"/>
      <c r="G18" s="569"/>
      <c r="H18" s="547"/>
      <c r="I18" s="548"/>
      <c r="J18" s="23"/>
    </row>
    <row r="19" spans="1:10">
      <c r="A19" s="94" t="s">
        <v>128</v>
      </c>
      <c r="B19" s="95" t="s">
        <v>254</v>
      </c>
      <c r="C19" s="93"/>
      <c r="D19" s="93"/>
      <c r="E19" s="99" t="s">
        <v>255</v>
      </c>
      <c r="F19" s="422">
        <f>SUM(F9:F14)</f>
        <v>19390392.93</v>
      </c>
      <c r="G19" s="423"/>
      <c r="H19" s="511">
        <f>SUM(H9:H14)</f>
        <v>17548225.930000003</v>
      </c>
      <c r="I19" s="439"/>
      <c r="J19" s="24"/>
    </row>
    <row r="20" spans="1:10" ht="10.15" customHeight="1">
      <c r="A20" s="92"/>
      <c r="B20" s="93"/>
      <c r="C20" s="98"/>
      <c r="D20" s="98"/>
      <c r="E20" s="99"/>
      <c r="F20" s="572"/>
      <c r="G20" s="573"/>
      <c r="H20" s="560"/>
      <c r="I20" s="561"/>
      <c r="J20" s="24"/>
    </row>
    <row r="21" spans="1:10">
      <c r="A21" s="94" t="s">
        <v>130</v>
      </c>
      <c r="B21" s="101" t="s">
        <v>256</v>
      </c>
      <c r="C21" s="95"/>
      <c r="D21" s="95"/>
      <c r="E21" s="99" t="s">
        <v>187</v>
      </c>
      <c r="F21" s="541">
        <f>IF(Charges!F19&gt;Produits!F19,Charges!F19-Produits!F19,0)</f>
        <v>0</v>
      </c>
      <c r="G21" s="563"/>
      <c r="H21" s="541">
        <f>IF(Charges!H19&gt;Produits!H19,Charges!H19-Produits!H19,0)</f>
        <v>386627.90999999642</v>
      </c>
      <c r="I21" s="542"/>
      <c r="J21" s="23"/>
    </row>
    <row r="22" spans="1:10" ht="10.15" customHeight="1">
      <c r="A22" s="94"/>
      <c r="B22" s="101"/>
      <c r="C22" s="95"/>
      <c r="D22" s="95"/>
      <c r="E22" s="99"/>
      <c r="F22" s="504"/>
      <c r="G22" s="562"/>
      <c r="H22" s="521"/>
      <c r="I22" s="505"/>
      <c r="J22" s="23"/>
    </row>
    <row r="23" spans="1:10">
      <c r="A23" s="94" t="s">
        <v>138</v>
      </c>
      <c r="B23" s="574" t="s">
        <v>290</v>
      </c>
      <c r="C23" s="574"/>
      <c r="D23" s="575"/>
      <c r="E23" s="100" t="s">
        <v>202</v>
      </c>
      <c r="F23" s="570"/>
      <c r="G23" s="571"/>
      <c r="H23" s="549"/>
      <c r="I23" s="550"/>
      <c r="J23" s="24"/>
    </row>
    <row r="24" spans="1:10">
      <c r="A24" s="92"/>
      <c r="B24" s="574"/>
      <c r="C24" s="574"/>
      <c r="D24" s="575"/>
      <c r="E24" s="99"/>
      <c r="F24" s="566"/>
      <c r="G24" s="567"/>
      <c r="H24" s="545"/>
      <c r="I24" s="546"/>
      <c r="J24" s="24"/>
    </row>
    <row r="25" spans="1:10">
      <c r="A25" s="92"/>
      <c r="B25" s="97" t="s">
        <v>132</v>
      </c>
      <c r="C25" s="98" t="s">
        <v>257</v>
      </c>
      <c r="D25" s="98"/>
      <c r="E25" s="99">
        <v>761</v>
      </c>
      <c r="F25" s="568">
        <v>1021522.48</v>
      </c>
      <c r="G25" s="569"/>
      <c r="H25" s="547">
        <v>831737.44</v>
      </c>
      <c r="I25" s="548"/>
      <c r="J25" s="23"/>
    </row>
    <row r="26" spans="1:10">
      <c r="A26" s="92"/>
      <c r="B26" s="97" t="s">
        <v>134</v>
      </c>
      <c r="C26" s="98" t="s">
        <v>258</v>
      </c>
      <c r="D26" s="98"/>
      <c r="E26" s="99">
        <v>764</v>
      </c>
      <c r="F26" s="568">
        <v>0</v>
      </c>
      <c r="G26" s="569"/>
      <c r="H26" s="547">
        <v>0</v>
      </c>
      <c r="I26" s="548"/>
      <c r="J26" s="23"/>
    </row>
    <row r="27" spans="1:10">
      <c r="A27" s="92"/>
      <c r="B27" s="97" t="s">
        <v>136</v>
      </c>
      <c r="C27" s="98" t="s">
        <v>259</v>
      </c>
      <c r="D27" s="98"/>
      <c r="E27" s="99">
        <v>765</v>
      </c>
      <c r="F27" s="568">
        <v>49112.36</v>
      </c>
      <c r="G27" s="569"/>
      <c r="H27" s="547">
        <v>69420.41</v>
      </c>
      <c r="I27" s="548"/>
      <c r="J27" s="23"/>
    </row>
    <row r="28" spans="1:10" ht="23.45" customHeight="1">
      <c r="A28" s="92"/>
      <c r="B28" s="192" t="s">
        <v>147</v>
      </c>
      <c r="C28" s="576" t="s">
        <v>292</v>
      </c>
      <c r="D28" s="577"/>
      <c r="E28" s="99">
        <v>767</v>
      </c>
      <c r="F28" s="568">
        <v>481157.83</v>
      </c>
      <c r="G28" s="569"/>
      <c r="H28" s="547">
        <v>484716.81</v>
      </c>
      <c r="I28" s="548"/>
      <c r="J28" s="24"/>
    </row>
    <row r="29" spans="1:10">
      <c r="A29" s="92"/>
      <c r="B29" s="97" t="s">
        <v>160</v>
      </c>
      <c r="C29" s="98" t="s">
        <v>260</v>
      </c>
      <c r="D29" s="98"/>
      <c r="E29" s="99">
        <v>769</v>
      </c>
      <c r="F29" s="568">
        <v>0</v>
      </c>
      <c r="G29" s="569"/>
      <c r="H29" s="547">
        <v>0</v>
      </c>
      <c r="I29" s="548"/>
      <c r="J29" s="23"/>
    </row>
    <row r="30" spans="1:10" ht="10.15" customHeight="1">
      <c r="A30" s="92"/>
      <c r="B30" s="93"/>
      <c r="C30" s="98"/>
      <c r="D30" s="98"/>
      <c r="E30" s="99"/>
      <c r="F30" s="568"/>
      <c r="G30" s="569"/>
      <c r="H30" s="547"/>
      <c r="I30" s="548"/>
      <c r="J30" s="24"/>
    </row>
    <row r="31" spans="1:10">
      <c r="A31" s="94" t="s">
        <v>142</v>
      </c>
      <c r="B31" s="95" t="s">
        <v>261</v>
      </c>
      <c r="C31" s="93"/>
      <c r="D31" s="93"/>
      <c r="E31" s="99">
        <v>76</v>
      </c>
      <c r="F31" s="422">
        <f>SUM(F25:F29)</f>
        <v>1551792.6700000002</v>
      </c>
      <c r="G31" s="423"/>
      <c r="H31" s="511">
        <f>SUM(H25:H29)</f>
        <v>1385874.66</v>
      </c>
      <c r="I31" s="439"/>
      <c r="J31" s="23"/>
    </row>
    <row r="32" spans="1:10" ht="10.15" customHeight="1">
      <c r="A32" s="94"/>
      <c r="B32" s="95"/>
      <c r="C32" s="93"/>
      <c r="D32" s="93"/>
      <c r="E32" s="99"/>
      <c r="F32" s="504"/>
      <c r="G32" s="562"/>
      <c r="H32" s="521"/>
      <c r="I32" s="505"/>
      <c r="J32" s="23"/>
    </row>
    <row r="33" spans="1:10">
      <c r="A33" s="94" t="s">
        <v>149</v>
      </c>
      <c r="B33" s="95" t="s">
        <v>262</v>
      </c>
      <c r="C33" s="98"/>
      <c r="D33" s="98"/>
      <c r="E33" s="99" t="s">
        <v>263</v>
      </c>
      <c r="F33" s="422">
        <f>F19+F31</f>
        <v>20942185.600000001</v>
      </c>
      <c r="G33" s="423"/>
      <c r="H33" s="511">
        <f>H19+H31</f>
        <v>18934100.590000004</v>
      </c>
      <c r="I33" s="439"/>
      <c r="J33" s="23"/>
    </row>
    <row r="34" spans="1:10" ht="10.15" customHeight="1">
      <c r="A34" s="94"/>
      <c r="B34" s="95"/>
      <c r="C34" s="98"/>
      <c r="D34" s="98"/>
      <c r="E34" s="99"/>
      <c r="F34" s="504"/>
      <c r="G34" s="562"/>
      <c r="H34" s="521"/>
      <c r="I34" s="505"/>
      <c r="J34" s="23"/>
    </row>
    <row r="35" spans="1:10">
      <c r="A35" s="94" t="s">
        <v>153</v>
      </c>
      <c r="B35" s="95" t="s">
        <v>264</v>
      </c>
      <c r="C35" s="98"/>
      <c r="D35" s="98"/>
      <c r="E35" s="99" t="s">
        <v>187</v>
      </c>
      <c r="F35" s="541">
        <f>IF(Charges!F36&gt;Produits!F33,Charges!F36-Produits!F33,0)</f>
        <v>686053.33999999985</v>
      </c>
      <c r="G35" s="563"/>
      <c r="H35" s="541">
        <f>IF(Charges!H36&gt;Produits!H33,Charges!H36-Produits!H33,0)</f>
        <v>2320698.2299999967</v>
      </c>
      <c r="I35" s="542"/>
      <c r="J35" s="23"/>
    </row>
    <row r="36" spans="1:10" ht="10.15" customHeight="1">
      <c r="A36" s="94"/>
      <c r="B36" s="95"/>
      <c r="C36" s="98"/>
      <c r="D36" s="98"/>
      <c r="E36" s="99"/>
      <c r="F36" s="564"/>
      <c r="G36" s="565"/>
      <c r="H36" s="543"/>
      <c r="I36" s="544"/>
      <c r="J36" s="23"/>
    </row>
    <row r="37" spans="1:10">
      <c r="A37" s="94" t="s">
        <v>166</v>
      </c>
      <c r="B37" s="95" t="s">
        <v>265</v>
      </c>
      <c r="C37" s="98"/>
      <c r="D37" s="98"/>
      <c r="E37" s="99"/>
      <c r="F37" s="570"/>
      <c r="G37" s="571"/>
      <c r="H37" s="549"/>
      <c r="I37" s="550"/>
      <c r="J37" s="23"/>
    </row>
    <row r="38" spans="1:10">
      <c r="A38" s="94"/>
      <c r="B38" s="97" t="s">
        <v>132</v>
      </c>
      <c r="C38" s="98" t="s">
        <v>266</v>
      </c>
      <c r="D38" s="98"/>
      <c r="E38" s="99">
        <v>771</v>
      </c>
      <c r="F38" s="568">
        <v>26537.65</v>
      </c>
      <c r="G38" s="569"/>
      <c r="H38" s="547">
        <v>24501.75</v>
      </c>
      <c r="I38" s="548"/>
      <c r="J38" s="23"/>
    </row>
    <row r="39" spans="1:10">
      <c r="A39" s="94"/>
      <c r="B39" s="97" t="s">
        <v>134</v>
      </c>
      <c r="C39" s="98" t="s">
        <v>267</v>
      </c>
      <c r="D39" s="98"/>
      <c r="E39" s="99">
        <v>772</v>
      </c>
      <c r="F39" s="568">
        <v>0</v>
      </c>
      <c r="G39" s="569"/>
      <c r="H39" s="547">
        <v>0</v>
      </c>
      <c r="I39" s="548"/>
      <c r="J39" s="23"/>
    </row>
    <row r="40" spans="1:10">
      <c r="A40" s="94"/>
      <c r="B40" s="97" t="s">
        <v>136</v>
      </c>
      <c r="C40" s="98" t="s">
        <v>268</v>
      </c>
      <c r="D40" s="98"/>
      <c r="E40" s="99">
        <v>773</v>
      </c>
      <c r="F40" s="568">
        <v>0</v>
      </c>
      <c r="G40" s="569"/>
      <c r="H40" s="547">
        <v>0</v>
      </c>
      <c r="I40" s="548"/>
      <c r="J40" s="23"/>
    </row>
    <row r="41" spans="1:10" ht="9.6" customHeight="1">
      <c r="A41" s="94"/>
      <c r="B41" s="98"/>
      <c r="C41" s="98"/>
      <c r="D41" s="98"/>
      <c r="E41" s="99"/>
      <c r="F41" s="568"/>
      <c r="G41" s="569"/>
      <c r="H41" s="547"/>
      <c r="I41" s="548"/>
      <c r="J41" s="23"/>
    </row>
    <row r="42" spans="1:10">
      <c r="A42" s="94"/>
      <c r="B42" s="98"/>
      <c r="C42" s="95" t="s">
        <v>269</v>
      </c>
      <c r="D42" s="95"/>
      <c r="E42" s="99">
        <v>77</v>
      </c>
      <c r="F42" s="422">
        <f>SUM(F38:F40)</f>
        <v>26537.65</v>
      </c>
      <c r="G42" s="423"/>
      <c r="H42" s="511">
        <f>SUM(H38:H40)</f>
        <v>24501.75</v>
      </c>
      <c r="I42" s="439"/>
      <c r="J42" s="23"/>
    </row>
    <row r="43" spans="1:10" ht="10.15" customHeight="1">
      <c r="A43" s="94"/>
      <c r="B43" s="98"/>
      <c r="C43" s="95"/>
      <c r="D43" s="95"/>
      <c r="E43" s="99"/>
      <c r="F43" s="433"/>
      <c r="G43" s="434"/>
      <c r="H43" s="517"/>
      <c r="I43" s="445"/>
      <c r="J43" s="23"/>
    </row>
    <row r="44" spans="1:10">
      <c r="A44" s="94" t="s">
        <v>177</v>
      </c>
      <c r="B44" s="95" t="s">
        <v>270</v>
      </c>
      <c r="C44" s="98"/>
      <c r="D44" s="98"/>
      <c r="E44" s="99"/>
      <c r="F44" s="570"/>
      <c r="G44" s="571"/>
      <c r="H44" s="549"/>
      <c r="I44" s="550"/>
      <c r="J44" s="23"/>
    </row>
    <row r="45" spans="1:10">
      <c r="A45" s="94"/>
      <c r="B45" s="97" t="s">
        <v>132</v>
      </c>
      <c r="C45" s="98" t="s">
        <v>266</v>
      </c>
      <c r="D45" s="98"/>
      <c r="E45" s="99">
        <v>785</v>
      </c>
      <c r="F45" s="568">
        <v>0</v>
      </c>
      <c r="G45" s="569"/>
      <c r="H45" s="547">
        <v>0</v>
      </c>
      <c r="I45" s="548"/>
      <c r="J45" s="23"/>
    </row>
    <row r="46" spans="1:10">
      <c r="A46" s="94"/>
      <c r="B46" s="97" t="s">
        <v>134</v>
      </c>
      <c r="C46" s="98" t="s">
        <v>267</v>
      </c>
      <c r="D46" s="98"/>
      <c r="E46" s="99">
        <v>786</v>
      </c>
      <c r="F46" s="568">
        <v>3587125.92</v>
      </c>
      <c r="G46" s="569"/>
      <c r="H46" s="547">
        <v>1710075.66</v>
      </c>
      <c r="I46" s="548"/>
      <c r="J46" s="23"/>
    </row>
    <row r="47" spans="1:10" ht="9.6" customHeight="1">
      <c r="A47" s="94"/>
      <c r="B47" s="98"/>
      <c r="C47" s="98"/>
      <c r="D47" s="98"/>
      <c r="E47" s="99"/>
      <c r="F47" s="570"/>
      <c r="G47" s="571"/>
      <c r="H47" s="549"/>
      <c r="I47" s="550"/>
      <c r="J47" s="23"/>
    </row>
    <row r="48" spans="1:10">
      <c r="A48" s="94"/>
      <c r="B48" s="98"/>
      <c r="C48" s="95" t="s">
        <v>271</v>
      </c>
      <c r="D48" s="95"/>
      <c r="E48" s="99">
        <v>78</v>
      </c>
      <c r="F48" s="541">
        <f>SUM(F45:F46)</f>
        <v>3587125.92</v>
      </c>
      <c r="G48" s="563"/>
      <c r="H48" s="551">
        <f>SUM(H45:H46)</f>
        <v>1710075.66</v>
      </c>
      <c r="I48" s="542"/>
      <c r="J48" s="23"/>
    </row>
    <row r="49" spans="1:10" ht="10.15" customHeight="1">
      <c r="A49" s="94"/>
      <c r="B49" s="98"/>
      <c r="C49" s="95"/>
      <c r="D49" s="95"/>
      <c r="E49" s="99"/>
      <c r="F49" s="564"/>
      <c r="G49" s="565"/>
      <c r="H49" s="543"/>
      <c r="I49" s="544"/>
      <c r="J49" s="23"/>
    </row>
    <row r="50" spans="1:10">
      <c r="A50" s="94" t="s">
        <v>179</v>
      </c>
      <c r="B50" s="95" t="s">
        <v>272</v>
      </c>
      <c r="C50" s="98"/>
      <c r="D50" s="98"/>
      <c r="E50" s="99"/>
      <c r="F50" s="570"/>
      <c r="G50" s="571"/>
      <c r="H50" s="549"/>
      <c r="I50" s="550"/>
      <c r="J50" s="23"/>
    </row>
    <row r="51" spans="1:10">
      <c r="A51" s="94"/>
      <c r="B51" s="95" t="s">
        <v>273</v>
      </c>
      <c r="C51" s="98"/>
      <c r="D51" s="98"/>
      <c r="E51" s="99" t="s">
        <v>274</v>
      </c>
      <c r="F51" s="422">
        <f>F42+F48</f>
        <v>3613663.57</v>
      </c>
      <c r="G51" s="423"/>
      <c r="H51" s="511">
        <f>H42+H48</f>
        <v>1734577.41</v>
      </c>
      <c r="I51" s="439"/>
      <c r="J51" s="23"/>
    </row>
    <row r="52" spans="1:10" ht="10.15" customHeight="1">
      <c r="A52" s="94"/>
      <c r="B52" s="95"/>
      <c r="C52" s="98"/>
      <c r="D52" s="98"/>
      <c r="E52" s="99"/>
      <c r="F52" s="504"/>
      <c r="G52" s="562"/>
      <c r="H52" s="521"/>
      <c r="I52" s="505"/>
      <c r="J52" s="23"/>
    </row>
    <row r="53" spans="1:10">
      <c r="A53" s="94" t="s">
        <v>275</v>
      </c>
      <c r="B53" s="95" t="s">
        <v>276</v>
      </c>
      <c r="C53" s="98"/>
      <c r="D53" s="98"/>
      <c r="E53" s="99"/>
      <c r="F53" s="541">
        <f>IF(Charges!F52&gt;Produits!F51,Charges!F52-Produits!F51,0)</f>
        <v>9838574.1600000001</v>
      </c>
      <c r="G53" s="563"/>
      <c r="H53" s="541">
        <f>IF(Charges!H52&gt;Produits!H51,Charges!H52-Produits!H51,0)</f>
        <v>1042978.03</v>
      </c>
      <c r="I53" s="542"/>
      <c r="J53" s="23"/>
    </row>
    <row r="54" spans="1:10" ht="10.15" customHeight="1">
      <c r="A54" s="94"/>
      <c r="B54" s="98"/>
      <c r="C54" s="98"/>
      <c r="D54" s="98"/>
      <c r="E54" s="99"/>
      <c r="F54" s="504"/>
      <c r="G54" s="562"/>
      <c r="H54" s="521"/>
      <c r="I54" s="505"/>
      <c r="J54" s="23"/>
    </row>
    <row r="55" spans="1:10">
      <c r="A55" s="94" t="s">
        <v>277</v>
      </c>
      <c r="B55" s="95" t="s">
        <v>278</v>
      </c>
      <c r="C55" s="98"/>
      <c r="D55" s="98"/>
      <c r="E55" s="99"/>
      <c r="F55" s="422">
        <f>F33+F51</f>
        <v>24555849.170000002</v>
      </c>
      <c r="G55" s="423"/>
      <c r="H55" s="511">
        <f>H33+H51</f>
        <v>20668678.000000004</v>
      </c>
      <c r="I55" s="439"/>
      <c r="J55" s="23"/>
    </row>
    <row r="56" spans="1:10" ht="10.15" customHeight="1">
      <c r="A56" s="94"/>
      <c r="B56" s="98"/>
      <c r="C56" s="98"/>
      <c r="D56" s="98"/>
      <c r="E56" s="99"/>
      <c r="F56" s="504"/>
      <c r="G56" s="562"/>
      <c r="H56" s="521"/>
      <c r="I56" s="505"/>
      <c r="J56" s="23"/>
    </row>
    <row r="57" spans="1:10">
      <c r="A57" s="94" t="s">
        <v>279</v>
      </c>
      <c r="B57" s="95" t="s">
        <v>280</v>
      </c>
      <c r="C57" s="98"/>
      <c r="D57" s="98"/>
      <c r="E57" s="99"/>
      <c r="F57" s="541">
        <f>IF(Charges!F56&gt;Produits!F55,Charges!F56-Produits!F55,0)</f>
        <v>10524627.5</v>
      </c>
      <c r="G57" s="563"/>
      <c r="H57" s="541">
        <f>IF(Charges!H56&gt;Produits!H55,Charges!H56-Produits!H55,0)</f>
        <v>3363676.2599999979</v>
      </c>
      <c r="I57" s="542"/>
      <c r="J57" s="23"/>
    </row>
    <row r="58" spans="1:10" ht="10.15" customHeight="1">
      <c r="A58" s="94"/>
      <c r="B58" s="95"/>
      <c r="C58" s="98"/>
      <c r="D58" s="98"/>
      <c r="E58" s="99"/>
      <c r="F58" s="564"/>
      <c r="G58" s="565"/>
      <c r="H58" s="543"/>
      <c r="I58" s="544"/>
      <c r="J58" s="23"/>
    </row>
    <row r="59" spans="1:10">
      <c r="A59" s="94" t="s">
        <v>281</v>
      </c>
      <c r="B59" s="95" t="s">
        <v>282</v>
      </c>
      <c r="C59" s="98"/>
      <c r="D59" s="98"/>
      <c r="E59" s="99"/>
      <c r="F59" s="566"/>
      <c r="G59" s="567"/>
      <c r="H59" s="545"/>
      <c r="I59" s="546"/>
      <c r="J59" s="23"/>
    </row>
    <row r="60" spans="1:10">
      <c r="A60" s="94"/>
      <c r="B60" s="97" t="s">
        <v>132</v>
      </c>
      <c r="C60" s="98" t="s">
        <v>283</v>
      </c>
      <c r="D60" s="98"/>
      <c r="E60" s="99">
        <v>79201</v>
      </c>
      <c r="F60" s="568">
        <v>686053.34</v>
      </c>
      <c r="G60" s="569"/>
      <c r="H60" s="547">
        <v>2320698.23</v>
      </c>
      <c r="I60" s="548"/>
      <c r="J60" s="23"/>
    </row>
    <row r="61" spans="1:10">
      <c r="A61" s="94"/>
      <c r="B61" s="97" t="s">
        <v>134</v>
      </c>
      <c r="C61" s="98" t="s">
        <v>284</v>
      </c>
      <c r="D61" s="98"/>
      <c r="E61" s="99">
        <v>79202</v>
      </c>
      <c r="F61" s="568">
        <v>9838574.1600000001</v>
      </c>
      <c r="G61" s="569"/>
      <c r="H61" s="547">
        <v>1042978.03</v>
      </c>
      <c r="I61" s="548"/>
      <c r="J61" s="23"/>
    </row>
    <row r="62" spans="1:10" ht="10.15" customHeight="1">
      <c r="A62" s="94"/>
      <c r="B62" s="97"/>
      <c r="C62" s="98"/>
      <c r="D62" s="98"/>
      <c r="E62" s="99"/>
      <c r="F62" s="570"/>
      <c r="G62" s="571"/>
      <c r="H62" s="549"/>
      <c r="I62" s="550"/>
      <c r="J62" s="23"/>
    </row>
    <row r="63" spans="1:10">
      <c r="A63" s="94"/>
      <c r="B63" s="97"/>
      <c r="C63" s="95" t="s">
        <v>237</v>
      </c>
      <c r="D63" s="95"/>
      <c r="E63" s="99">
        <v>79</v>
      </c>
      <c r="F63" s="422">
        <f>SUM(F60:F61)</f>
        <v>10524627.5</v>
      </c>
      <c r="G63" s="423"/>
      <c r="H63" s="511">
        <f>SUM(H60:H61)</f>
        <v>3363676.26</v>
      </c>
      <c r="I63" s="439"/>
      <c r="J63" s="23"/>
    </row>
    <row r="64" spans="1:10" ht="10.15" customHeight="1">
      <c r="A64" s="94"/>
      <c r="B64" s="98"/>
      <c r="C64" s="98"/>
      <c r="D64" s="98"/>
      <c r="E64" s="99"/>
      <c r="F64" s="504"/>
      <c r="G64" s="562"/>
      <c r="H64" s="521"/>
      <c r="I64" s="505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2">
        <f>F55+F63</f>
        <v>35080476.670000002</v>
      </c>
      <c r="G65" s="553"/>
      <c r="H65" s="539">
        <f>H55+H63</f>
        <v>24032354.260000005</v>
      </c>
      <c r="I65" s="540"/>
      <c r="J65" s="23"/>
    </row>
    <row r="66" spans="1:10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JEMEPPE-SUR-SAMBRE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92140</v>
      </c>
      <c r="S1" s="287"/>
    </row>
    <row r="2" spans="1:19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293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899999999999999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899999999999999" customHeight="1">
      <c r="A8" s="77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1"/>
      <c r="S8" s="173"/>
    </row>
    <row r="9" spans="1:19" ht="16.899999999999999" customHeight="1">
      <c r="A9" s="77"/>
      <c r="B9" s="598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600"/>
      <c r="S9" s="77"/>
    </row>
    <row r="10" spans="1:19" ht="16.899999999999999" customHeight="1">
      <c r="A10" s="77"/>
      <c r="B10" s="598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600"/>
      <c r="S10" s="77"/>
    </row>
    <row r="11" spans="1:19" ht="16.899999999999999" customHeight="1">
      <c r="A11" s="77"/>
      <c r="B11" s="598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600"/>
      <c r="S11" s="81"/>
    </row>
    <row r="12" spans="1:19" ht="16.899999999999999" customHeight="1">
      <c r="A12" s="77"/>
      <c r="B12" s="598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600"/>
      <c r="S12" s="82"/>
    </row>
    <row r="13" spans="1:19" ht="16.899999999999999" customHeight="1">
      <c r="A13" s="77"/>
      <c r="B13" s="598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600"/>
      <c r="S13" s="82"/>
    </row>
    <row r="14" spans="1:19" ht="16.899999999999999" customHeight="1">
      <c r="A14" s="77"/>
      <c r="B14" s="598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600"/>
      <c r="S14" s="82"/>
    </row>
    <row r="15" spans="1:19" ht="16.899999999999999" customHeight="1">
      <c r="A15" s="83"/>
      <c r="B15" s="613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5"/>
      <c r="S15" s="82"/>
    </row>
    <row r="16" spans="1:19" ht="16.899999999999999" customHeight="1">
      <c r="A16" s="77"/>
      <c r="B16" s="598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600"/>
      <c r="S16" s="82"/>
    </row>
    <row r="17" spans="1:19" ht="16.899999999999999" customHeight="1">
      <c r="A17" s="77"/>
      <c r="B17" s="598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600"/>
      <c r="S17" s="82"/>
    </row>
    <row r="18" spans="1:19" ht="16.899999999999999" customHeight="1">
      <c r="A18" s="77"/>
      <c r="B18" s="598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600"/>
      <c r="S18" s="81"/>
    </row>
    <row r="19" spans="1:19" s="80" customFormat="1" ht="16.899999999999999" customHeight="1">
      <c r="A19" s="83"/>
      <c r="B19" s="613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5"/>
      <c r="S19" s="84"/>
    </row>
    <row r="20" spans="1:19" s="80" customFormat="1" ht="16.899999999999999" customHeight="1">
      <c r="A20" s="83"/>
      <c r="B20" s="613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5"/>
      <c r="S20" s="84"/>
    </row>
    <row r="21" spans="1:19" ht="16.899999999999999" customHeight="1">
      <c r="A21" s="77"/>
      <c r="B21" s="598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600"/>
      <c r="S21" s="82"/>
    </row>
    <row r="22" spans="1:19" ht="16.899999999999999" customHeight="1">
      <c r="A22" s="77"/>
      <c r="B22" s="598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600"/>
      <c r="S22" s="82"/>
    </row>
    <row r="23" spans="1:19" ht="16.899999999999999" customHeight="1">
      <c r="A23" s="77"/>
      <c r="B23" s="598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600"/>
      <c r="S23" s="82"/>
    </row>
    <row r="24" spans="1:19" ht="16.899999999999999" customHeight="1">
      <c r="A24" s="77"/>
      <c r="B24" s="598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600"/>
      <c r="S24" s="82"/>
    </row>
    <row r="25" spans="1:19" ht="16.899999999999999" customHeight="1">
      <c r="A25" s="77"/>
      <c r="B25" s="598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600"/>
      <c r="S25" s="82"/>
    </row>
    <row r="26" spans="1:19" ht="16.899999999999999" customHeight="1">
      <c r="A26" s="77"/>
      <c r="B26" s="598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600"/>
      <c r="S26" s="82"/>
    </row>
    <row r="27" spans="1:19" ht="16.899999999999999" customHeight="1">
      <c r="A27" s="85"/>
      <c r="B27" s="607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9"/>
      <c r="S27" s="174"/>
    </row>
    <row r="28" spans="1:19" ht="16.899999999999999" customHeight="1">
      <c r="A28" s="77"/>
      <c r="B28" s="598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600"/>
      <c r="S28" s="82"/>
    </row>
    <row r="29" spans="1:19" ht="16.899999999999999" customHeight="1">
      <c r="A29" s="77"/>
      <c r="B29" s="598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600"/>
      <c r="S29" s="82"/>
    </row>
    <row r="30" spans="1:19" s="80" customFormat="1" ht="16.899999999999999" customHeight="1">
      <c r="A30" s="83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5"/>
      <c r="S30" s="84"/>
    </row>
    <row r="31" spans="1:19" ht="16.899999999999999" customHeight="1">
      <c r="A31" s="77"/>
      <c r="B31" s="598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600"/>
      <c r="S31" s="82"/>
    </row>
    <row r="32" spans="1:19" ht="16.899999999999999" customHeight="1">
      <c r="A32" s="85"/>
      <c r="B32" s="607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9"/>
      <c r="S32" s="174"/>
    </row>
    <row r="33" spans="1:19" ht="16.899999999999999" customHeight="1">
      <c r="A33" s="85"/>
      <c r="B33" s="607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9"/>
      <c r="S33" s="174"/>
    </row>
    <row r="34" spans="1:19" s="80" customFormat="1" ht="16.899999999999999" customHeight="1">
      <c r="A34" s="83"/>
      <c r="B34" s="613"/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5"/>
      <c r="S34" s="84"/>
    </row>
    <row r="35" spans="1:19" ht="16.899999999999999" customHeight="1">
      <c r="A35" s="77"/>
      <c r="B35" s="598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600"/>
      <c r="S35" s="82"/>
    </row>
    <row r="36" spans="1:19" ht="16.899999999999999" customHeight="1">
      <c r="A36" s="86"/>
      <c r="B36" s="616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8"/>
      <c r="S36" s="174"/>
    </row>
    <row r="37" spans="1:19" s="80" customFormat="1" ht="16.899999999999999" customHeight="1">
      <c r="A37" s="83"/>
      <c r="B37" s="613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84"/>
    </row>
    <row r="38" spans="1:19" ht="16.899999999999999" customHeight="1">
      <c r="A38" s="77"/>
      <c r="B38" s="598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600"/>
      <c r="S38" s="82"/>
    </row>
    <row r="39" spans="1:19" ht="16.899999999999999" customHeight="1">
      <c r="A39" s="77"/>
      <c r="B39" s="598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600"/>
      <c r="S39" s="82"/>
    </row>
    <row r="40" spans="1:19" ht="16.899999999999999" customHeight="1">
      <c r="A40" s="77"/>
      <c r="B40" s="598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600"/>
      <c r="S40" s="82"/>
    </row>
    <row r="41" spans="1:19" ht="16.899999999999999" customHeight="1">
      <c r="A41" s="77"/>
      <c r="B41" s="598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600"/>
      <c r="S41" s="82"/>
    </row>
    <row r="42" spans="1:19" ht="16.899999999999999" customHeight="1">
      <c r="A42" s="77"/>
      <c r="B42" s="598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600"/>
      <c r="S42" s="82"/>
    </row>
    <row r="43" spans="1:19" ht="16.899999999999999" customHeight="1">
      <c r="A43" s="77"/>
      <c r="B43" s="598"/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600"/>
      <c r="S43" s="82"/>
    </row>
    <row r="44" spans="1:19" ht="16.899999999999999" customHeight="1">
      <c r="A44" s="85"/>
      <c r="B44" s="607"/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609"/>
      <c r="S44" s="174"/>
    </row>
    <row r="45" spans="1:19" ht="16.899999999999999" customHeight="1">
      <c r="A45" s="81"/>
      <c r="B45" s="610"/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2"/>
      <c r="S45" s="82"/>
    </row>
    <row r="46" spans="1:19" ht="16.899999999999999" customHeight="1">
      <c r="A46" s="77"/>
      <c r="B46" s="598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600"/>
      <c r="S46" s="82"/>
    </row>
    <row r="47" spans="1:19" ht="16.899999999999999" customHeight="1">
      <c r="A47" s="77"/>
      <c r="B47" s="598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600"/>
      <c r="S47" s="77"/>
    </row>
    <row r="48" spans="1:19" ht="16.899999999999999" customHeight="1">
      <c r="A48" s="107"/>
      <c r="B48" s="601"/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3"/>
      <c r="S48" s="107"/>
    </row>
    <row r="49" spans="1:19" ht="16.899999999999999" customHeight="1">
      <c r="A49" s="107"/>
      <c r="B49" s="601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3"/>
      <c r="S49" s="107"/>
    </row>
    <row r="50" spans="1:19" ht="16.899999999999999" customHeight="1">
      <c r="A50" s="107"/>
      <c r="B50" s="604"/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06"/>
      <c r="S50" s="107"/>
    </row>
    <row r="51" spans="1:19" ht="16.899999999999999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JEMEPPE-SUR-SAMBRE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92140</v>
      </c>
      <c r="S1" s="287"/>
    </row>
    <row r="2" spans="1:19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294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899999999999999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899999999999999" customHeight="1">
      <c r="A8" s="207" t="s">
        <v>307</v>
      </c>
      <c r="B8" s="30"/>
      <c r="C8" s="208"/>
      <c r="D8" s="208"/>
      <c r="E8" s="208"/>
      <c r="F8" s="207" t="s">
        <v>308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9" customHeight="1">
      <c r="A9" s="623" t="s">
        <v>309</v>
      </c>
      <c r="B9" s="623"/>
      <c r="C9" s="623"/>
      <c r="D9" s="623"/>
      <c r="E9" s="623"/>
      <c r="F9" s="622" t="s">
        <v>310</v>
      </c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</row>
    <row r="10" spans="1:19" ht="49.9" customHeight="1">
      <c r="A10" s="623" t="s">
        <v>30</v>
      </c>
      <c r="B10" s="623"/>
      <c r="C10" s="623"/>
      <c r="D10" s="623"/>
      <c r="E10" s="623"/>
      <c r="F10" s="622" t="s">
        <v>311</v>
      </c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</row>
    <row r="11" spans="1:19" ht="49.9" customHeight="1">
      <c r="A11" s="623" t="s">
        <v>312</v>
      </c>
      <c r="B11" s="623"/>
      <c r="C11" s="623"/>
      <c r="D11" s="623"/>
      <c r="E11" s="623"/>
      <c r="F11" s="622" t="s">
        <v>313</v>
      </c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</row>
    <row r="12" spans="1:19" ht="49.9" customHeight="1">
      <c r="A12" s="623" t="s">
        <v>314</v>
      </c>
      <c r="B12" s="623"/>
      <c r="C12" s="623"/>
      <c r="D12" s="623"/>
      <c r="E12" s="623"/>
      <c r="F12" s="622" t="s">
        <v>334</v>
      </c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</row>
    <row r="13" spans="1:19" ht="49.9" customHeight="1">
      <c r="A13" s="623" t="s">
        <v>315</v>
      </c>
      <c r="B13" s="623"/>
      <c r="C13" s="623"/>
      <c r="D13" s="623"/>
      <c r="E13" s="623"/>
      <c r="F13" s="622" t="s">
        <v>316</v>
      </c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19" ht="49.9" customHeight="1">
      <c r="A14" s="623" t="s">
        <v>317</v>
      </c>
      <c r="B14" s="623"/>
      <c r="C14" s="623"/>
      <c r="D14" s="623"/>
      <c r="E14" s="623"/>
      <c r="F14" s="622" t="s">
        <v>335</v>
      </c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52.15" customHeight="1">
      <c r="A15" s="623" t="s">
        <v>318</v>
      </c>
      <c r="B15" s="623"/>
      <c r="C15" s="623"/>
      <c r="D15" s="623"/>
      <c r="E15" s="623"/>
      <c r="F15" s="622" t="s">
        <v>319</v>
      </c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49.9" customHeight="1">
      <c r="A16" s="624" t="s">
        <v>320</v>
      </c>
      <c r="B16" s="624"/>
      <c r="C16" s="624"/>
      <c r="D16" s="624"/>
      <c r="E16" s="624"/>
      <c r="F16" s="622" t="s">
        <v>321</v>
      </c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49.9" customHeight="1">
      <c r="A17" s="623" t="s">
        <v>322</v>
      </c>
      <c r="B17" s="623"/>
      <c r="C17" s="623"/>
      <c r="D17" s="623"/>
      <c r="E17" s="623"/>
      <c r="F17" s="622" t="s">
        <v>336</v>
      </c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49.9" customHeight="1">
      <c r="A18" s="623" t="s">
        <v>323</v>
      </c>
      <c r="B18" s="623"/>
      <c r="C18" s="623"/>
      <c r="D18" s="623"/>
      <c r="E18" s="623"/>
      <c r="F18" s="622" t="s">
        <v>324</v>
      </c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</row>
    <row r="19" spans="1:19" s="80" customFormat="1" ht="16.899999999999999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899999999999999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899999999999999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899999999999999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899999999999999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899999999999999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899999999999999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899999999999999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899999999999999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899999999999999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899999999999999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899999999999999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899999999999999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899999999999999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899999999999999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899999999999999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899999999999999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899999999999999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899999999999999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899999999999999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899999999999999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899999999999999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899999999999999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899999999999999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899999999999999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899999999999999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899999999999999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899999999999999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899999999999999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899999999999999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899999999999999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899999999999999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899999999999999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899999999999999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38"/>
  <sheetViews>
    <sheetView tabSelected="1" zoomScaleNormal="100" workbookViewId="0">
      <selection activeCell="H26" sqref="H26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70" t="s">
        <v>295</v>
      </c>
      <c r="B1" s="271"/>
      <c r="C1" s="271"/>
      <c r="D1" s="267" t="s">
        <v>341</v>
      </c>
      <c r="E1" s="267"/>
      <c r="F1" s="267"/>
      <c r="G1" s="267"/>
      <c r="H1" s="267"/>
      <c r="I1" s="267"/>
      <c r="J1" s="264" t="s">
        <v>342</v>
      </c>
      <c r="K1" s="265"/>
      <c r="L1" s="265"/>
      <c r="M1" s="265"/>
      <c r="N1" s="265"/>
      <c r="O1" s="265"/>
      <c r="P1" s="290" t="s">
        <v>12</v>
      </c>
      <c r="Q1" s="291"/>
      <c r="R1" s="286">
        <v>92140</v>
      </c>
      <c r="S1" s="287"/>
    </row>
    <row r="2" spans="1:22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">
        <v>1</v>
      </c>
      <c r="Q2" s="293"/>
      <c r="R2" s="288">
        <f>N27</f>
        <v>2021</v>
      </c>
      <c r="S2" s="289"/>
    </row>
    <row r="3" spans="1:22">
      <c r="A3" s="209" t="s">
        <v>340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">
        <v>33</v>
      </c>
      <c r="Q3" s="263"/>
      <c r="R3" s="294">
        <v>1</v>
      </c>
      <c r="S3" s="295"/>
    </row>
    <row r="4" spans="1:22" ht="13.9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22" ht="13.9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22" ht="13.9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22" ht="13.9" customHeight="1">
      <c r="A7" s="234"/>
      <c r="B7" s="235"/>
      <c r="C7" s="235"/>
      <c r="D7" s="235"/>
      <c r="E7" s="253" t="s">
        <v>339</v>
      </c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37"/>
      <c r="Q7" s="237"/>
      <c r="R7" s="238"/>
      <c r="S7" s="239"/>
    </row>
    <row r="8" spans="1:22" ht="13.9" customHeight="1">
      <c r="A8" s="234"/>
      <c r="B8" s="235"/>
      <c r="C8" s="235"/>
      <c r="D8" s="235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237"/>
      <c r="Q8" s="237"/>
      <c r="R8" s="238"/>
      <c r="S8" s="239"/>
      <c r="V8" s="226"/>
    </row>
    <row r="9" spans="1:22" ht="13.9" customHeight="1">
      <c r="A9" s="234"/>
      <c r="B9" s="235"/>
      <c r="C9" s="235"/>
      <c r="D9" s="235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8"/>
      <c r="P9" s="237"/>
      <c r="Q9" s="237"/>
      <c r="R9" s="238"/>
      <c r="S9" s="239"/>
    </row>
    <row r="10" spans="1:22" ht="13.9" customHeight="1">
      <c r="A10" s="234"/>
      <c r="B10" s="235"/>
      <c r="C10" s="235"/>
      <c r="D10" s="235"/>
      <c r="E10" s="259"/>
      <c r="F10" s="260"/>
      <c r="G10" s="260"/>
      <c r="H10" s="260"/>
      <c r="I10" s="260"/>
      <c r="J10" s="260"/>
      <c r="K10" s="260"/>
      <c r="L10" s="260"/>
      <c r="M10" s="260"/>
      <c r="N10" s="260"/>
      <c r="O10" s="261"/>
      <c r="P10" s="237"/>
      <c r="Q10" s="237"/>
      <c r="R10" s="238"/>
      <c r="S10" s="239"/>
    </row>
    <row r="11" spans="1:22" ht="13.9" customHeight="1">
      <c r="A11" s="234"/>
      <c r="B11" s="235"/>
      <c r="C11" s="235"/>
      <c r="D11" s="235"/>
      <c r="E11" s="274" t="s">
        <v>338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37"/>
      <c r="Q11" s="237"/>
      <c r="R11" s="238"/>
      <c r="S11" s="239"/>
      <c r="U11" s="227"/>
    </row>
    <row r="12" spans="1:22" ht="13.9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22" ht="13.9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22" ht="13.9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22" ht="13.9" customHeight="1" thickTop="1">
      <c r="A15" s="307"/>
      <c r="B15" s="307"/>
      <c r="C15" s="307"/>
      <c r="D15" s="307"/>
      <c r="E15" s="307"/>
      <c r="F15" s="307"/>
      <c r="G15" s="307"/>
    </row>
    <row r="16" spans="1:22" ht="13.1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6.149999999999999" customHeight="1">
      <c r="A17" s="305" t="s">
        <v>18</v>
      </c>
      <c r="B17" s="306"/>
      <c r="C17" s="306"/>
      <c r="D17" s="306"/>
      <c r="E17" s="306"/>
      <c r="F17" s="306"/>
      <c r="G17" s="306"/>
      <c r="H17" s="299" t="s">
        <v>342</v>
      </c>
      <c r="I17" s="300"/>
      <c r="J17" s="300"/>
      <c r="K17" s="300"/>
      <c r="L17" s="300"/>
      <c r="M17" s="300"/>
      <c r="N17" s="300"/>
      <c r="O17" s="300"/>
      <c r="P17" s="300"/>
      <c r="Q17" s="300"/>
      <c r="R17" s="2"/>
      <c r="S17" s="7"/>
    </row>
    <row r="18" spans="1:19" ht="16.149999999999999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6.149999999999999" customHeight="1">
      <c r="A19" s="305" t="s">
        <v>4</v>
      </c>
      <c r="B19" s="306"/>
      <c r="C19" s="306"/>
      <c r="D19" s="306"/>
      <c r="E19" s="306"/>
      <c r="F19" s="306"/>
      <c r="G19" s="306"/>
      <c r="H19" s="301" t="s">
        <v>343</v>
      </c>
      <c r="I19" s="302"/>
      <c r="J19" s="302"/>
      <c r="K19" s="302"/>
      <c r="L19" s="302"/>
      <c r="M19" s="302"/>
      <c r="N19" s="302"/>
      <c r="O19" s="302"/>
      <c r="P19" s="302"/>
      <c r="Q19" s="303"/>
      <c r="R19" s="2"/>
      <c r="S19" s="7"/>
    </row>
    <row r="20" spans="1:19" ht="16.149999999999999" customHeight="1">
      <c r="A20" s="53"/>
      <c r="B20" s="2"/>
      <c r="C20" s="2"/>
      <c r="D20" s="2"/>
      <c r="E20" s="2"/>
      <c r="F20" s="2"/>
      <c r="G20" s="2"/>
      <c r="H20" s="275" t="s">
        <v>344</v>
      </c>
      <c r="I20" s="276"/>
      <c r="J20" s="276"/>
      <c r="K20" s="276"/>
      <c r="L20" s="276"/>
      <c r="M20" s="276"/>
      <c r="N20" s="276"/>
      <c r="O20" s="276"/>
      <c r="P20" s="276"/>
      <c r="Q20" s="277"/>
      <c r="R20" s="2"/>
      <c r="S20" s="7"/>
    </row>
    <row r="21" spans="1:19" ht="16.149999999999999" customHeight="1">
      <c r="A21" s="53"/>
      <c r="B21" s="2"/>
      <c r="C21" s="2"/>
      <c r="D21" s="2"/>
      <c r="E21" s="2"/>
      <c r="F21" s="2"/>
      <c r="G21" s="52"/>
      <c r="H21" s="296" t="s">
        <v>345</v>
      </c>
      <c r="I21" s="297"/>
      <c r="J21" s="297"/>
      <c r="K21" s="297"/>
      <c r="L21" s="297"/>
      <c r="M21" s="297"/>
      <c r="N21" s="297"/>
      <c r="O21" s="297"/>
      <c r="P21" s="297"/>
      <c r="Q21" s="298"/>
      <c r="R21" s="2"/>
      <c r="S21" s="7"/>
    </row>
    <row r="22" spans="1:19" ht="16.149999999999999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6.149999999999999" customHeight="1">
      <c r="A23" s="248" t="s">
        <v>337</v>
      </c>
      <c r="B23" s="249"/>
      <c r="C23" s="249"/>
      <c r="D23" s="249"/>
      <c r="E23" s="249"/>
      <c r="F23" s="249"/>
      <c r="G23" s="249"/>
      <c r="H23" s="250" t="s">
        <v>346</v>
      </c>
      <c r="I23" s="251"/>
      <c r="J23" s="252"/>
      <c r="K23" s="52"/>
      <c r="L23" s="2"/>
      <c r="M23" s="2"/>
      <c r="N23" s="2"/>
      <c r="O23" s="2"/>
      <c r="P23" s="2"/>
      <c r="Q23" s="63"/>
      <c r="R23" s="64"/>
      <c r="S23" s="7"/>
    </row>
    <row r="24" spans="1:19" ht="16.149999999999999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6.149999999999999" customHeight="1">
      <c r="A25" s="305" t="s">
        <v>39</v>
      </c>
      <c r="B25" s="306"/>
      <c r="C25" s="306"/>
      <c r="D25" s="306"/>
      <c r="E25" s="306"/>
      <c r="F25" s="306"/>
      <c r="G25" s="313"/>
      <c r="H25" s="250" t="s">
        <v>356</v>
      </c>
      <c r="I25" s="251"/>
      <c r="J25" s="252"/>
      <c r="K25" s="52"/>
      <c r="L25" s="2"/>
      <c r="M25" s="2"/>
      <c r="N25" s="2"/>
      <c r="O25" s="2"/>
      <c r="P25" s="2"/>
      <c r="Q25" s="63"/>
      <c r="R25" s="64"/>
      <c r="S25" s="7"/>
    </row>
    <row r="26" spans="1:19" ht="16.149999999999999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305" t="s">
        <v>300</v>
      </c>
      <c r="B27" s="306"/>
      <c r="C27" s="306"/>
      <c r="D27" s="306"/>
      <c r="E27" s="306"/>
      <c r="F27" s="306"/>
      <c r="G27" s="306"/>
      <c r="H27" s="283" t="s">
        <v>347</v>
      </c>
      <c r="I27" s="284"/>
      <c r="J27" s="285"/>
      <c r="K27" s="175"/>
      <c r="L27" s="175" t="s">
        <v>1</v>
      </c>
      <c r="M27" s="175"/>
      <c r="N27" s="185">
        <v>2021</v>
      </c>
      <c r="O27" s="175"/>
      <c r="P27" s="175"/>
      <c r="Q27" s="175"/>
      <c r="R27" s="2"/>
      <c r="S27" s="7"/>
    </row>
    <row r="28" spans="1:19" ht="16.899999999999999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308" t="s">
        <v>36</v>
      </c>
      <c r="B29" s="309"/>
      <c r="C29" s="309"/>
      <c r="D29" s="309"/>
      <c r="E29" s="309"/>
      <c r="F29" s="309"/>
      <c r="G29" s="309"/>
      <c r="H29" s="279" t="s">
        <v>348</v>
      </c>
      <c r="I29" s="280"/>
      <c r="J29" s="280"/>
      <c r="K29" s="280"/>
      <c r="L29" s="280"/>
      <c r="M29" s="280"/>
      <c r="N29" s="280"/>
      <c r="O29" s="280"/>
      <c r="P29" s="280"/>
      <c r="Q29" s="280"/>
      <c r="R29" s="67"/>
      <c r="S29" s="12"/>
    </row>
    <row r="30" spans="1:19" ht="16.899999999999999" customHeight="1">
      <c r="A30" s="305" t="s">
        <v>5</v>
      </c>
      <c r="B30" s="306"/>
      <c r="C30" s="306"/>
      <c r="D30" s="306"/>
      <c r="E30" s="306"/>
      <c r="F30" s="306"/>
      <c r="G30" s="306"/>
      <c r="H30" s="278" t="s">
        <v>349</v>
      </c>
      <c r="I30" s="304"/>
      <c r="J30" s="304"/>
      <c r="K30" s="304"/>
      <c r="L30" s="304"/>
      <c r="M30" s="304"/>
      <c r="N30" s="304"/>
      <c r="O30" s="304"/>
      <c r="P30" s="304"/>
      <c r="Q30" s="304"/>
      <c r="R30" s="2"/>
      <c r="S30" s="7"/>
    </row>
    <row r="31" spans="1:19" ht="16.899999999999999" customHeight="1">
      <c r="A31" s="305" t="s">
        <v>6</v>
      </c>
      <c r="B31" s="306"/>
      <c r="C31" s="306"/>
      <c r="D31" s="306"/>
      <c r="E31" s="306"/>
      <c r="F31" s="306"/>
      <c r="G31" s="306"/>
      <c r="H31" s="281" t="s">
        <v>350</v>
      </c>
      <c r="I31" s="282"/>
      <c r="J31" s="282"/>
      <c r="K31" s="282"/>
      <c r="L31" s="282"/>
      <c r="M31" s="282"/>
      <c r="N31" s="282"/>
      <c r="O31" s="282"/>
      <c r="P31" s="282"/>
      <c r="Q31" s="282"/>
      <c r="R31" s="2"/>
      <c r="S31" s="7"/>
    </row>
    <row r="32" spans="1:19" ht="16.899999999999999" customHeight="1">
      <c r="A32" s="305" t="s">
        <v>7</v>
      </c>
      <c r="B32" s="306"/>
      <c r="C32" s="306"/>
      <c r="D32" s="306"/>
      <c r="E32" s="306"/>
      <c r="F32" s="306"/>
      <c r="G32" s="306"/>
      <c r="H32" s="278" t="s">
        <v>351</v>
      </c>
      <c r="I32" s="276"/>
      <c r="J32" s="276"/>
      <c r="K32" s="276"/>
      <c r="L32" s="276"/>
      <c r="M32" s="276"/>
      <c r="N32" s="276"/>
      <c r="O32" s="276"/>
      <c r="P32" s="276"/>
      <c r="Q32" s="276"/>
      <c r="R32" s="2"/>
      <c r="S32" s="7"/>
    </row>
    <row r="33" spans="1:19" ht="16.899999999999999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899999999999999" customHeight="1">
      <c r="A34" s="308" t="s">
        <v>37</v>
      </c>
      <c r="B34" s="309"/>
      <c r="C34" s="309"/>
      <c r="D34" s="309"/>
      <c r="E34" s="309"/>
      <c r="F34" s="309"/>
      <c r="G34" s="309"/>
      <c r="H34" s="246" t="s">
        <v>352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899999999999999" customHeight="1">
      <c r="A35" s="311" t="s">
        <v>5</v>
      </c>
      <c r="B35" s="312"/>
      <c r="C35" s="312"/>
      <c r="D35" s="312"/>
      <c r="E35" s="312"/>
      <c r="F35" s="312"/>
      <c r="G35" s="312"/>
      <c r="H35" s="310" t="s">
        <v>353</v>
      </c>
      <c r="I35" s="302"/>
      <c r="J35" s="302"/>
      <c r="K35" s="302"/>
      <c r="L35" s="302"/>
      <c r="M35" s="302"/>
      <c r="N35" s="302"/>
      <c r="O35" s="302"/>
      <c r="P35" s="302"/>
      <c r="Q35" s="302"/>
      <c r="R35" s="62"/>
      <c r="S35" s="6"/>
    </row>
    <row r="36" spans="1:19" ht="16.899999999999999" customHeight="1">
      <c r="A36" s="305" t="s">
        <v>6</v>
      </c>
      <c r="B36" s="306"/>
      <c r="C36" s="306"/>
      <c r="D36" s="306"/>
      <c r="E36" s="306"/>
      <c r="F36" s="306"/>
      <c r="G36" s="306"/>
      <c r="H36" s="281" t="s">
        <v>354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"/>
      <c r="S36" s="7"/>
    </row>
    <row r="37" spans="1:19" ht="16.899999999999999" customHeight="1">
      <c r="A37" s="305" t="s">
        <v>7</v>
      </c>
      <c r="B37" s="306"/>
      <c r="C37" s="306"/>
      <c r="D37" s="306"/>
      <c r="E37" s="306"/>
      <c r="F37" s="306"/>
      <c r="G37" s="306"/>
      <c r="H37" s="278" t="s">
        <v>355</v>
      </c>
      <c r="I37" s="276"/>
      <c r="J37" s="276"/>
      <c r="K37" s="276"/>
      <c r="L37" s="276"/>
      <c r="M37" s="276"/>
      <c r="N37" s="276"/>
      <c r="O37" s="276"/>
      <c r="P37" s="276"/>
      <c r="Q37" s="276"/>
      <c r="R37" s="2"/>
      <c r="S37" s="7"/>
    </row>
    <row r="38" spans="1:19" ht="13.1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JEMEPPE-SUR-SAMBRE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92140</v>
      </c>
      <c r="S1" s="287"/>
    </row>
    <row r="2" spans="1:23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23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23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3" ht="13.1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3" ht="18.399999999999999" customHeight="1">
      <c r="A6" s="50"/>
      <c r="B6" s="50"/>
      <c r="C6" s="50"/>
      <c r="D6" s="50"/>
      <c r="E6" s="50"/>
      <c r="F6" s="52"/>
      <c r="G6" s="68"/>
      <c r="H6" s="321" t="s">
        <v>298</v>
      </c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2"/>
      <c r="U6" s="322"/>
      <c r="V6" s="322"/>
    </row>
    <row r="7" spans="1:23" ht="18.399999999999999" customHeight="1">
      <c r="A7" s="74"/>
      <c r="B7" s="75"/>
      <c r="C7" s="75"/>
      <c r="D7" s="75"/>
      <c r="E7" s="75"/>
      <c r="F7" s="75"/>
      <c r="G7" s="75"/>
      <c r="H7" s="323" t="str">
        <f>Coordonnées!$H$27</f>
        <v>Compte</v>
      </c>
      <c r="I7" s="323"/>
      <c r="J7" s="323"/>
      <c r="K7" s="323" t="str">
        <f>Coordonnées!$H$27</f>
        <v>Compte</v>
      </c>
      <c r="L7" s="323"/>
      <c r="M7" s="323"/>
      <c r="N7" s="323" t="str">
        <f>Coordonnées!$H$27</f>
        <v>Compte</v>
      </c>
      <c r="O7" s="323"/>
      <c r="P7" s="323"/>
      <c r="Q7" s="323" t="str">
        <f>Coordonnées!$H$27</f>
        <v>Compte</v>
      </c>
      <c r="R7" s="323"/>
      <c r="S7" s="323"/>
      <c r="T7" s="323" t="str">
        <f>Coordonnées!$H$27</f>
        <v>Compte</v>
      </c>
      <c r="U7" s="323"/>
      <c r="V7" s="323"/>
    </row>
    <row r="8" spans="1:23" ht="18.399999999999999" customHeight="1" thickBot="1">
      <c r="A8" s="330" t="s">
        <v>2</v>
      </c>
      <c r="B8" s="330"/>
      <c r="C8" s="330"/>
      <c r="D8" s="330"/>
      <c r="E8" s="330"/>
      <c r="F8" s="330"/>
      <c r="G8" s="330"/>
      <c r="H8" s="320">
        <f>K8-1</f>
        <v>2017</v>
      </c>
      <c r="I8" s="320"/>
      <c r="J8" s="320"/>
      <c r="K8" s="320">
        <f>N8-1</f>
        <v>2018</v>
      </c>
      <c r="L8" s="320"/>
      <c r="M8" s="320"/>
      <c r="N8" s="320">
        <f>Q8-1</f>
        <v>2019</v>
      </c>
      <c r="O8" s="320"/>
      <c r="P8" s="320"/>
      <c r="Q8" s="320">
        <f>T8-1</f>
        <v>2020</v>
      </c>
      <c r="R8" s="320"/>
      <c r="S8" s="320"/>
      <c r="T8" s="320">
        <f>R2</f>
        <v>2021</v>
      </c>
      <c r="U8" s="320"/>
      <c r="V8" s="320"/>
    </row>
    <row r="9" spans="1:23" ht="18.399999999999999" customHeight="1" thickBot="1">
      <c r="A9" s="324" t="s">
        <v>325</v>
      </c>
      <c r="B9" s="325"/>
      <c r="C9" s="325"/>
      <c r="D9" s="325"/>
      <c r="E9" s="325"/>
      <c r="F9" s="325"/>
      <c r="G9" s="326"/>
      <c r="H9" s="314">
        <f>'Ordinaire GE'!H26-'Ordinaire GE'!H15</f>
        <v>-68753.519999995828</v>
      </c>
      <c r="I9" s="315"/>
      <c r="J9" s="316"/>
      <c r="K9" s="314">
        <f>'Ordinaire GE'!K26-'Ordinaire GE'!K15</f>
        <v>-737869.46000000089</v>
      </c>
      <c r="L9" s="315"/>
      <c r="M9" s="316"/>
      <c r="N9" s="314">
        <f>'Ordinaire GE'!N26-'Ordinaire GE'!N15</f>
        <v>1186390.4100000039</v>
      </c>
      <c r="O9" s="315"/>
      <c r="P9" s="316"/>
      <c r="Q9" s="314">
        <f>'Ordinaire GE'!Q26-'Ordinaire GE'!Q15</f>
        <v>-85107.439999997616</v>
      </c>
      <c r="R9" s="315"/>
      <c r="S9" s="316"/>
      <c r="T9" s="314">
        <f>'Ordinaire GE'!T26-'Ordinaire GE'!T15</f>
        <v>675242.88000000641</v>
      </c>
      <c r="U9" s="315"/>
      <c r="V9" s="316"/>
    </row>
    <row r="10" spans="1:23" ht="40.5" customHeight="1" thickBot="1">
      <c r="A10" s="327" t="s">
        <v>333</v>
      </c>
      <c r="B10" s="328"/>
      <c r="C10" s="328"/>
      <c r="D10" s="328"/>
      <c r="E10" s="328"/>
      <c r="F10" s="328"/>
      <c r="G10" s="329"/>
      <c r="H10" s="317">
        <f>'Ordinaire GE'!H29-'Ordinaire GE'!H18</f>
        <v>7927167.0400000028</v>
      </c>
      <c r="I10" s="318"/>
      <c r="J10" s="319"/>
      <c r="K10" s="317">
        <f>'Ordinaire GE'!K29-'Ordinaire GE'!K18</f>
        <v>6583800.3300000019</v>
      </c>
      <c r="L10" s="318"/>
      <c r="M10" s="319"/>
      <c r="N10" s="317">
        <f>'Ordinaire GE'!N29-'Ordinaire GE'!N18</f>
        <v>6633833.8500000052</v>
      </c>
      <c r="O10" s="318"/>
      <c r="P10" s="319"/>
      <c r="Q10" s="317">
        <f>'Ordinaire GE'!Q29-'Ordinaire GE'!Q18</f>
        <v>4242325.3500000015</v>
      </c>
      <c r="R10" s="318"/>
      <c r="S10" s="319"/>
      <c r="T10" s="317">
        <f>'Ordinaire GE'!T29-'Ordinaire GE'!T18</f>
        <v>1793611.1700000055</v>
      </c>
      <c r="U10" s="318"/>
      <c r="V10" s="319"/>
    </row>
    <row r="11" spans="1:23" ht="16.899999999999999" customHeight="1">
      <c r="A11" s="107" t="s">
        <v>326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899999999999999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899999999999999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899999999999999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899999999999999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5.1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899999999999999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JEMEPPE-SUR-SAMBRE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92140</v>
      </c>
      <c r="S1" s="287"/>
    </row>
    <row r="2" spans="1:22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66" t="s">
        <v>299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U6" s="367"/>
      <c r="V6" s="367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68" t="str">
        <f>Coordonnées!$H$27</f>
        <v>Compte</v>
      </c>
      <c r="I7" s="368"/>
      <c r="J7" s="368"/>
      <c r="K7" s="368" t="str">
        <f>Coordonnées!$H$27</f>
        <v>Compte</v>
      </c>
      <c r="L7" s="368"/>
      <c r="M7" s="368"/>
      <c r="N7" s="368" t="str">
        <f>Coordonnées!$H$27</f>
        <v>Compte</v>
      </c>
      <c r="O7" s="368"/>
      <c r="P7" s="368"/>
      <c r="Q7" s="368" t="str">
        <f>Coordonnées!$H$27</f>
        <v>Compte</v>
      </c>
      <c r="R7" s="368"/>
      <c r="S7" s="368"/>
      <c r="T7" s="368" t="str">
        <f>Coordonnées!$H$27</f>
        <v>Compte</v>
      </c>
      <c r="U7" s="368"/>
      <c r="V7" s="368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69" t="s">
        <v>31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1"/>
      <c r="V8" s="372"/>
    </row>
    <row r="9" spans="1:22" ht="18.399999999999999" customHeight="1">
      <c r="A9" s="362" t="s">
        <v>2</v>
      </c>
      <c r="B9" s="373"/>
      <c r="C9" s="362"/>
      <c r="D9" s="362"/>
      <c r="E9" s="362"/>
      <c r="F9" s="362"/>
      <c r="G9" s="362"/>
      <c r="H9" s="363">
        <f>K9-1</f>
        <v>2017</v>
      </c>
      <c r="I9" s="363"/>
      <c r="J9" s="363"/>
      <c r="K9" s="363">
        <f>N9-1</f>
        <v>2018</v>
      </c>
      <c r="L9" s="363"/>
      <c r="M9" s="363"/>
      <c r="N9" s="363">
        <f>Q9-1</f>
        <v>2019</v>
      </c>
      <c r="O9" s="363"/>
      <c r="P9" s="363"/>
      <c r="Q9" s="363">
        <f>T9-1</f>
        <v>2020</v>
      </c>
      <c r="R9" s="363"/>
      <c r="S9" s="363"/>
      <c r="T9" s="363">
        <f>R2</f>
        <v>2021</v>
      </c>
      <c r="U9" s="363"/>
      <c r="V9" s="363"/>
    </row>
    <row r="10" spans="1:22" ht="18.399999999999999" customHeight="1">
      <c r="A10" s="364" t="s">
        <v>13</v>
      </c>
      <c r="B10" s="365"/>
      <c r="C10" s="365"/>
      <c r="D10" s="365"/>
      <c r="E10" s="365"/>
      <c r="F10" s="365"/>
      <c r="G10" s="365"/>
      <c r="H10" s="355">
        <v>6190081.2699999996</v>
      </c>
      <c r="I10" s="356">
        <v>5512664.2599999998</v>
      </c>
      <c r="J10" s="357">
        <v>5512664.2599999998</v>
      </c>
      <c r="K10" s="355">
        <v>6599546.9900000002</v>
      </c>
      <c r="L10" s="356">
        <v>5512664.2599999998</v>
      </c>
      <c r="M10" s="357">
        <v>5512664.2599999998</v>
      </c>
      <c r="N10" s="355">
        <v>7305920.5199999996</v>
      </c>
      <c r="O10" s="356">
        <v>5512664.2599999998</v>
      </c>
      <c r="P10" s="357">
        <v>5512664.2599999998</v>
      </c>
      <c r="Q10" s="355">
        <v>6994213.0099999998</v>
      </c>
      <c r="R10" s="356">
        <v>5512664.2599999998</v>
      </c>
      <c r="S10" s="357">
        <v>5512664.2599999998</v>
      </c>
      <c r="T10" s="355">
        <v>6975619.4699999997</v>
      </c>
      <c r="U10" s="356">
        <v>5512664.2599999998</v>
      </c>
      <c r="V10" s="357">
        <v>5512664.2599999998</v>
      </c>
    </row>
    <row r="11" spans="1:22" ht="18.399999999999999" customHeight="1">
      <c r="A11" s="346" t="s">
        <v>14</v>
      </c>
      <c r="B11" s="347"/>
      <c r="C11" s="347"/>
      <c r="D11" s="347"/>
      <c r="E11" s="347"/>
      <c r="F11" s="347"/>
      <c r="G11" s="347"/>
      <c r="H11" s="352">
        <v>2431213.63</v>
      </c>
      <c r="I11" s="353">
        <v>2726342.74</v>
      </c>
      <c r="J11" s="354">
        <v>2726342.74</v>
      </c>
      <c r="K11" s="352">
        <v>2543610.5099999998</v>
      </c>
      <c r="L11" s="353">
        <v>2726342.74</v>
      </c>
      <c r="M11" s="354">
        <v>2726342.74</v>
      </c>
      <c r="N11" s="352">
        <v>2583474.29</v>
      </c>
      <c r="O11" s="353">
        <v>2726342.74</v>
      </c>
      <c r="P11" s="354">
        <v>2726342.74</v>
      </c>
      <c r="Q11" s="352">
        <v>2363449.92</v>
      </c>
      <c r="R11" s="353">
        <v>2726342.74</v>
      </c>
      <c r="S11" s="354">
        <v>2726342.74</v>
      </c>
      <c r="T11" s="352">
        <v>2595117.41</v>
      </c>
      <c r="U11" s="353">
        <v>2726342.74</v>
      </c>
      <c r="V11" s="354">
        <v>2726342.74</v>
      </c>
    </row>
    <row r="12" spans="1:22" ht="18.399999999999999" customHeight="1">
      <c r="A12" s="346" t="s">
        <v>15</v>
      </c>
      <c r="B12" s="347"/>
      <c r="C12" s="347"/>
      <c r="D12" s="347"/>
      <c r="E12" s="347"/>
      <c r="F12" s="347"/>
      <c r="G12" s="347"/>
      <c r="H12" s="352">
        <v>9976114.8900000006</v>
      </c>
      <c r="I12" s="353">
        <v>4264832.04</v>
      </c>
      <c r="J12" s="354">
        <v>4264832.04</v>
      </c>
      <c r="K12" s="352">
        <v>8037281.46</v>
      </c>
      <c r="L12" s="353">
        <v>4264832.04</v>
      </c>
      <c r="M12" s="354">
        <v>4264832.04</v>
      </c>
      <c r="N12" s="352">
        <v>8955589.6799999997</v>
      </c>
      <c r="O12" s="353">
        <v>4264832.04</v>
      </c>
      <c r="P12" s="354">
        <v>4264832.04</v>
      </c>
      <c r="Q12" s="352">
        <v>8103926.54</v>
      </c>
      <c r="R12" s="353">
        <v>4264832.04</v>
      </c>
      <c r="S12" s="354">
        <v>4264832.04</v>
      </c>
      <c r="T12" s="352">
        <v>8979221.2400000002</v>
      </c>
      <c r="U12" s="353">
        <v>4264832.04</v>
      </c>
      <c r="V12" s="354">
        <v>4264832.04</v>
      </c>
    </row>
    <row r="13" spans="1:22" ht="18.399999999999999" customHeight="1">
      <c r="A13" s="346" t="s">
        <v>16</v>
      </c>
      <c r="B13" s="347"/>
      <c r="C13" s="347"/>
      <c r="D13" s="347"/>
      <c r="E13" s="347"/>
      <c r="F13" s="347"/>
      <c r="G13" s="347"/>
      <c r="H13" s="352">
        <v>155445.81</v>
      </c>
      <c r="I13" s="353">
        <v>41563.69</v>
      </c>
      <c r="J13" s="354">
        <v>41563.69</v>
      </c>
      <c r="K13" s="352">
        <v>69804</v>
      </c>
      <c r="L13" s="353">
        <v>41563.69</v>
      </c>
      <c r="M13" s="354">
        <v>41563.69</v>
      </c>
      <c r="N13" s="352">
        <v>73462.490000000005</v>
      </c>
      <c r="O13" s="353">
        <v>41563.69</v>
      </c>
      <c r="P13" s="354">
        <v>41563.69</v>
      </c>
      <c r="Q13" s="352">
        <v>92519.039999999994</v>
      </c>
      <c r="R13" s="353">
        <v>41563.69</v>
      </c>
      <c r="S13" s="354">
        <v>41563.69</v>
      </c>
      <c r="T13" s="352">
        <v>88825.27</v>
      </c>
      <c r="U13" s="353">
        <v>41563.69</v>
      </c>
      <c r="V13" s="354">
        <v>41563.69</v>
      </c>
    </row>
    <row r="14" spans="1:22" ht="18.399999999999999" customHeight="1" thickBot="1">
      <c r="A14" s="331" t="s">
        <v>306</v>
      </c>
      <c r="B14" s="332"/>
      <c r="C14" s="332"/>
      <c r="D14" s="332"/>
      <c r="E14" s="332"/>
      <c r="F14" s="332"/>
      <c r="G14" s="332"/>
      <c r="H14" s="334">
        <v>0</v>
      </c>
      <c r="I14" s="335">
        <v>0</v>
      </c>
      <c r="J14" s="336">
        <v>0</v>
      </c>
      <c r="K14" s="334">
        <v>0</v>
      </c>
      <c r="L14" s="335">
        <v>0</v>
      </c>
      <c r="M14" s="336">
        <v>0</v>
      </c>
      <c r="N14" s="334">
        <v>0</v>
      </c>
      <c r="O14" s="335">
        <v>0</v>
      </c>
      <c r="P14" s="336">
        <v>0</v>
      </c>
      <c r="Q14" s="334">
        <v>0</v>
      </c>
      <c r="R14" s="335">
        <v>0</v>
      </c>
      <c r="S14" s="336">
        <v>0</v>
      </c>
      <c r="T14" s="334">
        <v>0</v>
      </c>
      <c r="U14" s="335">
        <v>0</v>
      </c>
      <c r="V14" s="336">
        <v>0</v>
      </c>
    </row>
    <row r="15" spans="1:22" ht="18.399999999999999" customHeight="1" thickBot="1">
      <c r="A15" s="324" t="s">
        <v>327</v>
      </c>
      <c r="B15" s="325"/>
      <c r="C15" s="325"/>
      <c r="D15" s="325"/>
      <c r="E15" s="325"/>
      <c r="F15" s="325"/>
      <c r="G15" s="325"/>
      <c r="H15" s="343">
        <f>SUM(H10:H14)</f>
        <v>18752855.599999998</v>
      </c>
      <c r="I15" s="344"/>
      <c r="J15" s="345"/>
      <c r="K15" s="344">
        <f>SUM(K10:K14)</f>
        <v>17250242.960000001</v>
      </c>
      <c r="L15" s="344"/>
      <c r="M15" s="344"/>
      <c r="N15" s="343">
        <f>SUM(N10:N14)</f>
        <v>18918446.979999997</v>
      </c>
      <c r="O15" s="344"/>
      <c r="P15" s="345"/>
      <c r="Q15" s="344">
        <f>SUM(Q10:Q14)</f>
        <v>17554108.509999998</v>
      </c>
      <c r="R15" s="344"/>
      <c r="S15" s="345"/>
      <c r="T15" s="344">
        <f>SUM(T10:T14)</f>
        <v>18638783.389999997</v>
      </c>
      <c r="U15" s="344"/>
      <c r="V15" s="345"/>
    </row>
    <row r="16" spans="1:22" ht="18.399999999999999" customHeight="1">
      <c r="A16" s="346" t="s">
        <v>30</v>
      </c>
      <c r="B16" s="347"/>
      <c r="C16" s="347"/>
      <c r="D16" s="347"/>
      <c r="E16" s="347"/>
      <c r="F16" s="347"/>
      <c r="G16" s="347"/>
      <c r="H16" s="349">
        <v>358518.11</v>
      </c>
      <c r="I16" s="350">
        <v>1521059.02</v>
      </c>
      <c r="J16" s="351">
        <v>2351270.66</v>
      </c>
      <c r="K16" s="349">
        <v>309393.81</v>
      </c>
      <c r="L16" s="350">
        <v>1659060.83</v>
      </c>
      <c r="M16" s="351">
        <v>1521059.02</v>
      </c>
      <c r="N16" s="349">
        <v>63197.72</v>
      </c>
      <c r="O16" s="350">
        <v>2230351.92</v>
      </c>
      <c r="P16" s="351">
        <v>1659060.83</v>
      </c>
      <c r="Q16" s="349">
        <v>459627.39</v>
      </c>
      <c r="R16" s="350">
        <v>2351270.66</v>
      </c>
      <c r="S16" s="351">
        <v>2230351.92</v>
      </c>
      <c r="T16" s="349">
        <v>632963.37</v>
      </c>
      <c r="U16" s="350">
        <v>2351270.66</v>
      </c>
      <c r="V16" s="351">
        <v>2230351.92</v>
      </c>
    </row>
    <row r="17" spans="1:22" ht="18.399999999999999" customHeight="1" thickBot="1">
      <c r="A17" s="331" t="s">
        <v>3</v>
      </c>
      <c r="B17" s="332"/>
      <c r="C17" s="332"/>
      <c r="D17" s="332"/>
      <c r="E17" s="332"/>
      <c r="F17" s="332"/>
      <c r="G17" s="332"/>
      <c r="H17" s="334">
        <v>2128164.89</v>
      </c>
      <c r="I17" s="335">
        <v>1192323.53</v>
      </c>
      <c r="J17" s="336">
        <v>824300.6</v>
      </c>
      <c r="K17" s="334">
        <v>348706.27</v>
      </c>
      <c r="L17" s="335">
        <v>4295659.8600000003</v>
      </c>
      <c r="M17" s="336">
        <v>1192323.53</v>
      </c>
      <c r="N17" s="334">
        <v>1430959.22</v>
      </c>
      <c r="O17" s="335">
        <v>1045347.08</v>
      </c>
      <c r="P17" s="336">
        <v>4295659.8600000003</v>
      </c>
      <c r="Q17" s="334">
        <v>2000000</v>
      </c>
      <c r="R17" s="335">
        <v>824300.6</v>
      </c>
      <c r="S17" s="336">
        <v>1045347.08</v>
      </c>
      <c r="T17" s="334">
        <v>2650000</v>
      </c>
      <c r="U17" s="335">
        <v>824300.6</v>
      </c>
      <c r="V17" s="336">
        <v>1045347.08</v>
      </c>
    </row>
    <row r="18" spans="1:22" ht="18.399999999999999" customHeight="1" thickBot="1">
      <c r="A18" s="337" t="s">
        <v>328</v>
      </c>
      <c r="B18" s="338"/>
      <c r="C18" s="338"/>
      <c r="D18" s="338"/>
      <c r="E18" s="338"/>
      <c r="F18" s="338"/>
      <c r="G18" s="338"/>
      <c r="H18" s="340">
        <f>SUM(H15:H17)</f>
        <v>21239538.599999998</v>
      </c>
      <c r="I18" s="341"/>
      <c r="J18" s="342"/>
      <c r="K18" s="341">
        <f>SUM(K15:K17)</f>
        <v>17908343.039999999</v>
      </c>
      <c r="L18" s="341"/>
      <c r="M18" s="341"/>
      <c r="N18" s="340">
        <f>SUM(N15:N17)</f>
        <v>20412603.919999994</v>
      </c>
      <c r="O18" s="341"/>
      <c r="P18" s="342"/>
      <c r="Q18" s="340">
        <f>SUM(Q15:Q17)</f>
        <v>20013735.899999999</v>
      </c>
      <c r="R18" s="341"/>
      <c r="S18" s="342"/>
      <c r="T18" s="340">
        <f>SUM(T15:T17)</f>
        <v>21921746.759999998</v>
      </c>
      <c r="U18" s="341"/>
      <c r="V18" s="342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58" t="s">
        <v>32</v>
      </c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60"/>
      <c r="U20" s="360"/>
      <c r="V20" s="361"/>
    </row>
    <row r="21" spans="1:22" ht="18.399999999999999" customHeight="1">
      <c r="A21" s="362" t="s">
        <v>2</v>
      </c>
      <c r="B21" s="362"/>
      <c r="C21" s="362"/>
      <c r="D21" s="362"/>
      <c r="E21" s="362"/>
      <c r="F21" s="362"/>
      <c r="G21" s="362"/>
      <c r="H21" s="363">
        <f>K21-1</f>
        <v>2017</v>
      </c>
      <c r="I21" s="363"/>
      <c r="J21" s="363"/>
      <c r="K21" s="363">
        <f>N21-1</f>
        <v>2018</v>
      </c>
      <c r="L21" s="363"/>
      <c r="M21" s="363"/>
      <c r="N21" s="363">
        <f>Q21-1</f>
        <v>2019</v>
      </c>
      <c r="O21" s="363"/>
      <c r="P21" s="363"/>
      <c r="Q21" s="363">
        <f>T21-1</f>
        <v>2020</v>
      </c>
      <c r="R21" s="363"/>
      <c r="S21" s="363"/>
      <c r="T21" s="363">
        <f>R2</f>
        <v>2021</v>
      </c>
      <c r="U21" s="363"/>
      <c r="V21" s="363"/>
    </row>
    <row r="22" spans="1:22" ht="18.399999999999999" customHeight="1">
      <c r="A22" s="346" t="s">
        <v>17</v>
      </c>
      <c r="B22" s="347"/>
      <c r="C22" s="347"/>
      <c r="D22" s="347"/>
      <c r="E22" s="347"/>
      <c r="F22" s="347"/>
      <c r="G22" s="348"/>
      <c r="H22" s="355">
        <v>689121.8</v>
      </c>
      <c r="I22" s="356">
        <v>373432.17</v>
      </c>
      <c r="J22" s="357">
        <v>697745.74</v>
      </c>
      <c r="K22" s="355">
        <v>762906.94</v>
      </c>
      <c r="L22" s="356">
        <v>373432.17</v>
      </c>
      <c r="M22" s="357">
        <v>697745.74</v>
      </c>
      <c r="N22" s="355">
        <v>845665.14</v>
      </c>
      <c r="O22" s="356">
        <v>373432.17</v>
      </c>
      <c r="P22" s="357">
        <v>697745.74</v>
      </c>
      <c r="Q22" s="355">
        <v>869166.56</v>
      </c>
      <c r="R22" s="356">
        <v>373432.17</v>
      </c>
      <c r="S22" s="357">
        <v>697745.74</v>
      </c>
      <c r="T22" s="355">
        <v>745232.51</v>
      </c>
      <c r="U22" s="356">
        <v>373432.17</v>
      </c>
      <c r="V22" s="357">
        <v>697745.74</v>
      </c>
    </row>
    <row r="23" spans="1:22" ht="18.399999999999999" customHeight="1">
      <c r="A23" s="346" t="s">
        <v>15</v>
      </c>
      <c r="B23" s="347"/>
      <c r="C23" s="347"/>
      <c r="D23" s="347"/>
      <c r="E23" s="347"/>
      <c r="F23" s="347"/>
      <c r="G23" s="348"/>
      <c r="H23" s="352">
        <v>17653584.32</v>
      </c>
      <c r="I23" s="353">
        <v>12728583.199999999</v>
      </c>
      <c r="J23" s="354">
        <v>13240574.68</v>
      </c>
      <c r="K23" s="352">
        <v>15549555.720000001</v>
      </c>
      <c r="L23" s="353">
        <v>12728583.199999999</v>
      </c>
      <c r="M23" s="354">
        <v>13240574.68</v>
      </c>
      <c r="N23" s="352">
        <v>18901984.010000002</v>
      </c>
      <c r="O23" s="353">
        <v>12728583.199999999</v>
      </c>
      <c r="P23" s="354">
        <v>13240574.68</v>
      </c>
      <c r="Q23" s="352">
        <v>16396990.130000001</v>
      </c>
      <c r="R23" s="353">
        <v>12728583.199999999</v>
      </c>
      <c r="S23" s="354">
        <v>13240574.68</v>
      </c>
      <c r="T23" s="352">
        <v>18367432.030000001</v>
      </c>
      <c r="U23" s="353">
        <v>12728583.199999999</v>
      </c>
      <c r="V23" s="354">
        <v>13240574.68</v>
      </c>
    </row>
    <row r="24" spans="1:22" ht="18.399999999999999" customHeight="1">
      <c r="A24" s="346" t="s">
        <v>16</v>
      </c>
      <c r="B24" s="347"/>
      <c r="C24" s="347"/>
      <c r="D24" s="347"/>
      <c r="E24" s="347"/>
      <c r="F24" s="347"/>
      <c r="G24" s="348"/>
      <c r="H24" s="352">
        <v>341395.96</v>
      </c>
      <c r="I24" s="353">
        <v>548784.99</v>
      </c>
      <c r="J24" s="354">
        <v>408005.67</v>
      </c>
      <c r="K24" s="352">
        <v>199910.84</v>
      </c>
      <c r="L24" s="353">
        <v>548784.99</v>
      </c>
      <c r="M24" s="354">
        <v>408005.67</v>
      </c>
      <c r="N24" s="352">
        <v>357188.24</v>
      </c>
      <c r="O24" s="353">
        <v>548784.99</v>
      </c>
      <c r="P24" s="354">
        <v>408005.67</v>
      </c>
      <c r="Q24" s="352">
        <v>202844.38</v>
      </c>
      <c r="R24" s="353">
        <v>548784.99</v>
      </c>
      <c r="S24" s="354">
        <v>408005.67</v>
      </c>
      <c r="T24" s="352">
        <v>201361.73</v>
      </c>
      <c r="U24" s="353">
        <v>548784.99</v>
      </c>
      <c r="V24" s="354">
        <v>408005.67</v>
      </c>
    </row>
    <row r="25" spans="1:22" ht="18.399999999999999" customHeight="1" thickBot="1">
      <c r="A25" s="331" t="s">
        <v>3</v>
      </c>
      <c r="B25" s="332"/>
      <c r="C25" s="332"/>
      <c r="D25" s="332"/>
      <c r="E25" s="332"/>
      <c r="F25" s="332"/>
      <c r="G25" s="333"/>
      <c r="H25" s="334">
        <v>0</v>
      </c>
      <c r="I25" s="335">
        <v>0</v>
      </c>
      <c r="J25" s="336">
        <v>0</v>
      </c>
      <c r="K25" s="334">
        <v>0</v>
      </c>
      <c r="L25" s="335">
        <v>0</v>
      </c>
      <c r="M25" s="336">
        <v>0</v>
      </c>
      <c r="N25" s="334">
        <v>0</v>
      </c>
      <c r="O25" s="335">
        <v>0</v>
      </c>
      <c r="P25" s="336">
        <v>0</v>
      </c>
      <c r="Q25" s="334">
        <v>0</v>
      </c>
      <c r="R25" s="335">
        <v>0</v>
      </c>
      <c r="S25" s="336">
        <v>0</v>
      </c>
      <c r="T25" s="334">
        <v>0</v>
      </c>
      <c r="U25" s="335">
        <v>0</v>
      </c>
      <c r="V25" s="336">
        <v>0</v>
      </c>
    </row>
    <row r="26" spans="1:22" ht="18.399999999999999" customHeight="1" thickBot="1">
      <c r="A26" s="324" t="s">
        <v>327</v>
      </c>
      <c r="B26" s="325"/>
      <c r="C26" s="325"/>
      <c r="D26" s="325"/>
      <c r="E26" s="325"/>
      <c r="F26" s="325"/>
      <c r="G26" s="326"/>
      <c r="H26" s="343">
        <f>SUM(H22:H25)</f>
        <v>18684102.080000002</v>
      </c>
      <c r="I26" s="344"/>
      <c r="J26" s="344"/>
      <c r="K26" s="343">
        <f>SUM(K22:K25)</f>
        <v>16512373.5</v>
      </c>
      <c r="L26" s="344"/>
      <c r="M26" s="345"/>
      <c r="N26" s="344">
        <f>SUM(N22:N25)</f>
        <v>20104837.390000001</v>
      </c>
      <c r="O26" s="344"/>
      <c r="P26" s="344"/>
      <c r="Q26" s="343">
        <f>SUM(Q22:Q25)</f>
        <v>17469001.07</v>
      </c>
      <c r="R26" s="344"/>
      <c r="S26" s="345"/>
      <c r="T26" s="343">
        <f>SUM(T22:T25)</f>
        <v>19314026.270000003</v>
      </c>
      <c r="U26" s="344"/>
      <c r="V26" s="345"/>
    </row>
    <row r="27" spans="1:22" ht="18.399999999999999" customHeight="1">
      <c r="A27" s="346" t="s">
        <v>30</v>
      </c>
      <c r="B27" s="347"/>
      <c r="C27" s="347"/>
      <c r="D27" s="347"/>
      <c r="E27" s="347"/>
      <c r="F27" s="347"/>
      <c r="G27" s="348"/>
      <c r="H27" s="349">
        <v>10482603.560000001</v>
      </c>
      <c r="I27" s="350">
        <v>6001218.2883333303</v>
      </c>
      <c r="J27" s="351">
        <v>5811470.0833333302</v>
      </c>
      <c r="K27" s="349">
        <v>7979769.8700000001</v>
      </c>
      <c r="L27" s="350">
        <v>6001218.2883333303</v>
      </c>
      <c r="M27" s="351">
        <v>5811470.0833333302</v>
      </c>
      <c r="N27" s="349">
        <v>6941600.3799999999</v>
      </c>
      <c r="O27" s="350">
        <v>6001218.2883333303</v>
      </c>
      <c r="P27" s="351">
        <v>5811470.0833333302</v>
      </c>
      <c r="Q27" s="349">
        <v>6787060.1799999997</v>
      </c>
      <c r="R27" s="350">
        <v>6001218.2883333303</v>
      </c>
      <c r="S27" s="351">
        <v>5811470.0833333302</v>
      </c>
      <c r="T27" s="349">
        <v>4401331.66</v>
      </c>
      <c r="U27" s="350">
        <v>6001218.2883333303</v>
      </c>
      <c r="V27" s="351">
        <v>5811470.0833333302</v>
      </c>
    </row>
    <row r="28" spans="1:22" ht="18.399999999999999" customHeight="1" thickBot="1">
      <c r="A28" s="331" t="s">
        <v>3</v>
      </c>
      <c r="B28" s="332"/>
      <c r="C28" s="332"/>
      <c r="D28" s="332"/>
      <c r="E28" s="332"/>
      <c r="F28" s="332"/>
      <c r="G28" s="333"/>
      <c r="H28" s="334">
        <v>0</v>
      </c>
      <c r="I28" s="335">
        <v>0</v>
      </c>
      <c r="J28" s="336">
        <v>0</v>
      </c>
      <c r="K28" s="334">
        <v>0</v>
      </c>
      <c r="L28" s="335">
        <v>0</v>
      </c>
      <c r="M28" s="336">
        <v>0</v>
      </c>
      <c r="N28" s="334">
        <v>0</v>
      </c>
      <c r="O28" s="335">
        <v>0</v>
      </c>
      <c r="P28" s="336">
        <v>0</v>
      </c>
      <c r="Q28" s="334">
        <v>0</v>
      </c>
      <c r="R28" s="335">
        <v>0</v>
      </c>
      <c r="S28" s="336">
        <v>0</v>
      </c>
      <c r="T28" s="334">
        <v>0</v>
      </c>
      <c r="U28" s="335">
        <v>0</v>
      </c>
      <c r="V28" s="336">
        <v>0</v>
      </c>
    </row>
    <row r="29" spans="1:22" ht="18.399999999999999" customHeight="1" thickBot="1">
      <c r="A29" s="337" t="s">
        <v>328</v>
      </c>
      <c r="B29" s="338"/>
      <c r="C29" s="338"/>
      <c r="D29" s="338"/>
      <c r="E29" s="338"/>
      <c r="F29" s="338"/>
      <c r="G29" s="339"/>
      <c r="H29" s="340">
        <f>SUM(H26:H28)</f>
        <v>29166705.640000001</v>
      </c>
      <c r="I29" s="341"/>
      <c r="J29" s="341"/>
      <c r="K29" s="340">
        <f>SUM(K26:K28)</f>
        <v>24492143.370000001</v>
      </c>
      <c r="L29" s="341"/>
      <c r="M29" s="342"/>
      <c r="N29" s="341">
        <f>SUM(N26:N28)</f>
        <v>27046437.77</v>
      </c>
      <c r="O29" s="341"/>
      <c r="P29" s="341"/>
      <c r="Q29" s="340">
        <f>SUM(Q26:Q28)</f>
        <v>24256061.25</v>
      </c>
      <c r="R29" s="341"/>
      <c r="S29" s="342"/>
      <c r="T29" s="340">
        <f>SUM(T26:T28)</f>
        <v>23715357.930000003</v>
      </c>
      <c r="U29" s="341"/>
      <c r="V29" s="342"/>
    </row>
    <row r="30" spans="1:22" ht="16.899999999999999" customHeight="1">
      <c r="A30" s="107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JEMEPPE-SUR-SAMBRE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92140</v>
      </c>
      <c r="S1" s="287"/>
    </row>
    <row r="2" spans="1:22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66" t="s">
        <v>303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U6" s="367"/>
      <c r="V6" s="367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68" t="str">
        <f>Coordonnées!$H$27</f>
        <v>Compte</v>
      </c>
      <c r="I7" s="368"/>
      <c r="J7" s="368"/>
      <c r="K7" s="368" t="str">
        <f>Coordonnées!$H$27</f>
        <v>Compte</v>
      </c>
      <c r="L7" s="368"/>
      <c r="M7" s="368"/>
      <c r="N7" s="368" t="str">
        <f>Coordonnées!$H$27</f>
        <v>Compte</v>
      </c>
      <c r="O7" s="368"/>
      <c r="P7" s="368"/>
      <c r="Q7" s="368" t="str">
        <f>Coordonnées!$H$27</f>
        <v>Compte</v>
      </c>
      <c r="R7" s="368"/>
      <c r="S7" s="368"/>
      <c r="T7" s="368" t="str">
        <f>Coordonnées!$H$27</f>
        <v>Compte</v>
      </c>
      <c r="U7" s="368"/>
      <c r="V7" s="368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69" t="s">
        <v>301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1"/>
      <c r="V8" s="372"/>
    </row>
    <row r="9" spans="1:22" ht="18.399999999999999" customHeight="1">
      <c r="A9" s="362" t="s">
        <v>2</v>
      </c>
      <c r="B9" s="373"/>
      <c r="C9" s="362"/>
      <c r="D9" s="362"/>
      <c r="E9" s="362"/>
      <c r="F9" s="362"/>
      <c r="G9" s="362"/>
      <c r="H9" s="363">
        <f>K9-1</f>
        <v>2017</v>
      </c>
      <c r="I9" s="363"/>
      <c r="J9" s="363"/>
      <c r="K9" s="363">
        <f>N9-1</f>
        <v>2018</v>
      </c>
      <c r="L9" s="363"/>
      <c r="M9" s="363"/>
      <c r="N9" s="363">
        <f>Q9-1</f>
        <v>2019</v>
      </c>
      <c r="O9" s="363"/>
      <c r="P9" s="363"/>
      <c r="Q9" s="363">
        <f>T9-1</f>
        <v>2020</v>
      </c>
      <c r="R9" s="363"/>
      <c r="S9" s="363"/>
      <c r="T9" s="363">
        <f>R2</f>
        <v>2021</v>
      </c>
      <c r="U9" s="363"/>
      <c r="V9" s="363"/>
    </row>
    <row r="10" spans="1:22" ht="18.399999999999999" customHeight="1">
      <c r="A10" s="364" t="s">
        <v>15</v>
      </c>
      <c r="B10" s="365"/>
      <c r="C10" s="365"/>
      <c r="D10" s="365"/>
      <c r="E10" s="365"/>
      <c r="F10" s="365"/>
      <c r="G10" s="365"/>
      <c r="H10" s="355">
        <v>0</v>
      </c>
      <c r="I10" s="356">
        <v>5512664.2599999998</v>
      </c>
      <c r="J10" s="357">
        <v>5512664.2599999998</v>
      </c>
      <c r="K10" s="355">
        <v>119202.7</v>
      </c>
      <c r="L10" s="356">
        <v>5512664.2599999998</v>
      </c>
      <c r="M10" s="357">
        <v>5512664.2599999998</v>
      </c>
      <c r="N10" s="355">
        <v>54078.94</v>
      </c>
      <c r="O10" s="356">
        <v>5512664.2599999998</v>
      </c>
      <c r="P10" s="357">
        <v>5512664.2599999998</v>
      </c>
      <c r="Q10" s="355">
        <v>0</v>
      </c>
      <c r="R10" s="356">
        <v>5512664.2599999998</v>
      </c>
      <c r="S10" s="357">
        <v>5512664.2599999998</v>
      </c>
      <c r="T10" s="355">
        <v>0</v>
      </c>
      <c r="U10" s="356">
        <v>5512664.2599999998</v>
      </c>
      <c r="V10" s="357">
        <v>5512664.2599999998</v>
      </c>
    </row>
    <row r="11" spans="1:22" ht="18.399999999999999" customHeight="1">
      <c r="A11" s="346" t="s">
        <v>304</v>
      </c>
      <c r="B11" s="347"/>
      <c r="C11" s="347"/>
      <c r="D11" s="347"/>
      <c r="E11" s="347"/>
      <c r="F11" s="347"/>
      <c r="G11" s="347"/>
      <c r="H11" s="352">
        <v>2557370.14</v>
      </c>
      <c r="I11" s="353">
        <v>2726342.74</v>
      </c>
      <c r="J11" s="354">
        <v>2726342.74</v>
      </c>
      <c r="K11" s="352">
        <v>4342239.82</v>
      </c>
      <c r="L11" s="353">
        <v>2726342.74</v>
      </c>
      <c r="M11" s="354">
        <v>2726342.74</v>
      </c>
      <c r="N11" s="352">
        <v>914110.2</v>
      </c>
      <c r="O11" s="353">
        <v>2726342.74</v>
      </c>
      <c r="P11" s="354">
        <v>2726342.74</v>
      </c>
      <c r="Q11" s="352">
        <v>2428806.61</v>
      </c>
      <c r="R11" s="353">
        <v>2726342.74</v>
      </c>
      <c r="S11" s="354">
        <v>2726342.74</v>
      </c>
      <c r="T11" s="352">
        <v>1966438.89</v>
      </c>
      <c r="U11" s="353">
        <v>2726342.74</v>
      </c>
      <c r="V11" s="354">
        <v>2726342.74</v>
      </c>
    </row>
    <row r="12" spans="1:22" ht="18.399999999999999" customHeight="1">
      <c r="A12" s="346" t="s">
        <v>16</v>
      </c>
      <c r="B12" s="347"/>
      <c r="C12" s="347"/>
      <c r="D12" s="347"/>
      <c r="E12" s="347"/>
      <c r="F12" s="347"/>
      <c r="G12" s="347"/>
      <c r="H12" s="352">
        <v>2676.13</v>
      </c>
      <c r="I12" s="353">
        <v>4264832.04</v>
      </c>
      <c r="J12" s="354">
        <v>4264832.04</v>
      </c>
      <c r="K12" s="352">
        <v>5463.94</v>
      </c>
      <c r="L12" s="353">
        <v>4264832.04</v>
      </c>
      <c r="M12" s="354">
        <v>4264832.04</v>
      </c>
      <c r="N12" s="352">
        <v>5463.94</v>
      </c>
      <c r="O12" s="353">
        <v>4264832.04</v>
      </c>
      <c r="P12" s="354">
        <v>4264832.04</v>
      </c>
      <c r="Q12" s="352">
        <v>23675.86</v>
      </c>
      <c r="R12" s="353">
        <v>4264832.04</v>
      </c>
      <c r="S12" s="354">
        <v>4264832.04</v>
      </c>
      <c r="T12" s="352">
        <v>81235.960000000006</v>
      </c>
      <c r="U12" s="353">
        <v>4264832.04</v>
      </c>
      <c r="V12" s="354">
        <v>4264832.04</v>
      </c>
    </row>
    <row r="13" spans="1:22" ht="18.399999999999999" customHeight="1">
      <c r="A13" s="346" t="s">
        <v>3</v>
      </c>
      <c r="B13" s="347"/>
      <c r="C13" s="347"/>
      <c r="D13" s="347"/>
      <c r="E13" s="347"/>
      <c r="F13" s="347"/>
      <c r="G13" s="347"/>
      <c r="H13" s="352">
        <v>0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0</v>
      </c>
      <c r="O13" s="353">
        <v>41563.69</v>
      </c>
      <c r="P13" s="354">
        <v>41563.69</v>
      </c>
      <c r="Q13" s="352">
        <v>0</v>
      </c>
      <c r="R13" s="353">
        <v>41563.69</v>
      </c>
      <c r="S13" s="354">
        <v>41563.69</v>
      </c>
      <c r="T13" s="352">
        <v>0</v>
      </c>
      <c r="U13" s="353">
        <v>41563.69</v>
      </c>
      <c r="V13" s="354">
        <v>41563.69</v>
      </c>
    </row>
    <row r="14" spans="1:22" ht="18.399999999999999" customHeight="1" thickBot="1">
      <c r="A14" s="331"/>
      <c r="B14" s="332"/>
      <c r="C14" s="332"/>
      <c r="D14" s="332"/>
      <c r="E14" s="332"/>
      <c r="F14" s="332"/>
      <c r="G14" s="332"/>
      <c r="H14" s="334">
        <v>0</v>
      </c>
      <c r="I14" s="335">
        <v>0</v>
      </c>
      <c r="J14" s="336">
        <v>0</v>
      </c>
      <c r="K14" s="334">
        <v>0</v>
      </c>
      <c r="L14" s="335">
        <v>0</v>
      </c>
      <c r="M14" s="336">
        <v>0</v>
      </c>
      <c r="N14" s="334">
        <v>0</v>
      </c>
      <c r="O14" s="335">
        <v>0</v>
      </c>
      <c r="P14" s="336">
        <v>0</v>
      </c>
      <c r="Q14" s="334">
        <v>0</v>
      </c>
      <c r="R14" s="335">
        <v>0</v>
      </c>
      <c r="S14" s="336">
        <v>0</v>
      </c>
      <c r="T14" s="334">
        <v>0</v>
      </c>
      <c r="U14" s="335">
        <v>0</v>
      </c>
      <c r="V14" s="336">
        <v>0</v>
      </c>
    </row>
    <row r="15" spans="1:22" ht="18.399999999999999" customHeight="1" thickBot="1">
      <c r="A15" s="324" t="s">
        <v>327</v>
      </c>
      <c r="B15" s="325"/>
      <c r="C15" s="325"/>
      <c r="D15" s="325"/>
      <c r="E15" s="325"/>
      <c r="F15" s="325"/>
      <c r="G15" s="325"/>
      <c r="H15" s="343">
        <f>SUM(H10:H14)</f>
        <v>2560046.27</v>
      </c>
      <c r="I15" s="344"/>
      <c r="J15" s="345"/>
      <c r="K15" s="344">
        <f>SUM(K10:K14)</f>
        <v>4466906.4600000009</v>
      </c>
      <c r="L15" s="344"/>
      <c r="M15" s="344"/>
      <c r="N15" s="343">
        <f>SUM(N10:N14)</f>
        <v>973653.07999999984</v>
      </c>
      <c r="O15" s="344"/>
      <c r="P15" s="345"/>
      <c r="Q15" s="344">
        <f>SUM(Q10:Q14)</f>
        <v>2452482.4699999997</v>
      </c>
      <c r="R15" s="344"/>
      <c r="S15" s="345"/>
      <c r="T15" s="344">
        <f>SUM(T10:T14)</f>
        <v>2047674.8499999999</v>
      </c>
      <c r="U15" s="344"/>
      <c r="V15" s="345"/>
    </row>
    <row r="16" spans="1:22" ht="18.399999999999999" customHeight="1">
      <c r="A16" s="346" t="s">
        <v>30</v>
      </c>
      <c r="B16" s="347"/>
      <c r="C16" s="347"/>
      <c r="D16" s="347"/>
      <c r="E16" s="347"/>
      <c r="F16" s="347"/>
      <c r="G16" s="347"/>
      <c r="H16" s="349">
        <v>6311717.6100000003</v>
      </c>
      <c r="I16" s="350">
        <v>1521059.02</v>
      </c>
      <c r="J16" s="351">
        <v>2351270.66</v>
      </c>
      <c r="K16" s="349">
        <v>4071436.68</v>
      </c>
      <c r="L16" s="350">
        <v>1659060.83</v>
      </c>
      <c r="M16" s="351">
        <v>1521059.02</v>
      </c>
      <c r="N16" s="349">
        <v>3990995.37</v>
      </c>
      <c r="O16" s="350">
        <v>2230351.92</v>
      </c>
      <c r="P16" s="351">
        <v>1659060.83</v>
      </c>
      <c r="Q16" s="349">
        <v>1899704.27</v>
      </c>
      <c r="R16" s="350">
        <v>2351270.66</v>
      </c>
      <c r="S16" s="351">
        <v>2230351.92</v>
      </c>
      <c r="T16" s="349">
        <v>3217191.74</v>
      </c>
      <c r="U16" s="350">
        <v>2351270.66</v>
      </c>
      <c r="V16" s="351">
        <v>2230351.92</v>
      </c>
    </row>
    <row r="17" spans="1:22" ht="18.399999999999999" customHeight="1" thickBot="1">
      <c r="A17" s="331" t="s">
        <v>3</v>
      </c>
      <c r="B17" s="332"/>
      <c r="C17" s="332"/>
      <c r="D17" s="332"/>
      <c r="E17" s="332"/>
      <c r="F17" s="332"/>
      <c r="G17" s="332"/>
      <c r="H17" s="334">
        <v>140437.20000000001</v>
      </c>
      <c r="I17" s="335">
        <v>1192323.53</v>
      </c>
      <c r="J17" s="336">
        <v>824300.6</v>
      </c>
      <c r="K17" s="334">
        <v>0</v>
      </c>
      <c r="L17" s="335">
        <v>4295659.8600000003</v>
      </c>
      <c r="M17" s="336">
        <v>1192323.53</v>
      </c>
      <c r="N17" s="334">
        <v>0</v>
      </c>
      <c r="O17" s="335">
        <v>1045347.08</v>
      </c>
      <c r="P17" s="336">
        <v>4295659.8600000003</v>
      </c>
      <c r="Q17" s="334">
        <v>754775.38</v>
      </c>
      <c r="R17" s="335">
        <v>824300.6</v>
      </c>
      <c r="S17" s="336">
        <v>1045347.08</v>
      </c>
      <c r="T17" s="334">
        <v>10444915.75</v>
      </c>
      <c r="U17" s="335">
        <v>824300.6</v>
      </c>
      <c r="V17" s="336">
        <v>1045347.08</v>
      </c>
    </row>
    <row r="18" spans="1:22" ht="18.399999999999999" customHeight="1" thickBot="1">
      <c r="A18" s="337" t="s">
        <v>328</v>
      </c>
      <c r="B18" s="338"/>
      <c r="C18" s="338"/>
      <c r="D18" s="338"/>
      <c r="E18" s="338"/>
      <c r="F18" s="338"/>
      <c r="G18" s="338"/>
      <c r="H18" s="340">
        <f>SUM(H15:H17)</f>
        <v>9012201.0800000001</v>
      </c>
      <c r="I18" s="341"/>
      <c r="J18" s="342"/>
      <c r="K18" s="341">
        <f>SUM(K15:K17)</f>
        <v>8538343.1400000006</v>
      </c>
      <c r="L18" s="341"/>
      <c r="M18" s="341"/>
      <c r="N18" s="340">
        <f>SUM(N15:N17)</f>
        <v>4964648.45</v>
      </c>
      <c r="O18" s="341"/>
      <c r="P18" s="342"/>
      <c r="Q18" s="340">
        <f>SUM(Q15:Q17)</f>
        <v>5106962.12</v>
      </c>
      <c r="R18" s="341"/>
      <c r="S18" s="342"/>
      <c r="T18" s="340">
        <f>SUM(T15:T17)</f>
        <v>15709782.34</v>
      </c>
      <c r="U18" s="341"/>
      <c r="V18" s="342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58" t="s">
        <v>302</v>
      </c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60"/>
      <c r="U20" s="360"/>
      <c r="V20" s="361"/>
    </row>
    <row r="21" spans="1:22" ht="18.399999999999999" customHeight="1">
      <c r="A21" s="362" t="s">
        <v>2</v>
      </c>
      <c r="B21" s="362"/>
      <c r="C21" s="362"/>
      <c r="D21" s="362"/>
      <c r="E21" s="362"/>
      <c r="F21" s="362"/>
      <c r="G21" s="362"/>
      <c r="H21" s="363">
        <f>K21-1</f>
        <v>2017</v>
      </c>
      <c r="I21" s="363"/>
      <c r="J21" s="363"/>
      <c r="K21" s="363">
        <f>N21-1</f>
        <v>2018</v>
      </c>
      <c r="L21" s="363"/>
      <c r="M21" s="363"/>
      <c r="N21" s="363">
        <f>Q21-1</f>
        <v>2019</v>
      </c>
      <c r="O21" s="363"/>
      <c r="P21" s="363"/>
      <c r="Q21" s="363">
        <f>T21-1</f>
        <v>2020</v>
      </c>
      <c r="R21" s="363"/>
      <c r="S21" s="363"/>
      <c r="T21" s="363">
        <f>R2</f>
        <v>2021</v>
      </c>
      <c r="U21" s="363"/>
      <c r="V21" s="363"/>
    </row>
    <row r="22" spans="1:22" ht="18.399999999999999" customHeight="1">
      <c r="A22" s="364" t="s">
        <v>15</v>
      </c>
      <c r="B22" s="365"/>
      <c r="C22" s="365"/>
      <c r="D22" s="365"/>
      <c r="E22" s="365"/>
      <c r="F22" s="365"/>
      <c r="G22" s="365"/>
      <c r="H22" s="355">
        <v>36650</v>
      </c>
      <c r="I22" s="356">
        <v>373432.17</v>
      </c>
      <c r="J22" s="357">
        <v>697745.74</v>
      </c>
      <c r="K22" s="355">
        <v>496525</v>
      </c>
      <c r="L22" s="356">
        <v>365967.42</v>
      </c>
      <c r="M22" s="357">
        <v>373432.17</v>
      </c>
      <c r="N22" s="355">
        <v>102340</v>
      </c>
      <c r="O22" s="356">
        <v>414709.37</v>
      </c>
      <c r="P22" s="357">
        <v>365967.42</v>
      </c>
      <c r="Q22" s="355">
        <v>724490</v>
      </c>
      <c r="R22" s="356">
        <v>697745.74</v>
      </c>
      <c r="S22" s="357">
        <v>414709.37</v>
      </c>
      <c r="T22" s="355">
        <v>130255.34</v>
      </c>
      <c r="U22" s="356">
        <v>557211.56000000006</v>
      </c>
      <c r="V22" s="357">
        <v>577850.16</v>
      </c>
    </row>
    <row r="23" spans="1:22" ht="18.399999999999999" customHeight="1">
      <c r="A23" s="346" t="s">
        <v>304</v>
      </c>
      <c r="B23" s="347"/>
      <c r="C23" s="347"/>
      <c r="D23" s="347"/>
      <c r="E23" s="347"/>
      <c r="F23" s="347"/>
      <c r="G23" s="347"/>
      <c r="H23" s="352">
        <v>0</v>
      </c>
      <c r="I23" s="353">
        <v>12728583.199999999</v>
      </c>
      <c r="J23" s="354">
        <v>13240574.68</v>
      </c>
      <c r="K23" s="352">
        <v>0</v>
      </c>
      <c r="L23" s="353">
        <v>12120371.99</v>
      </c>
      <c r="M23" s="354">
        <v>12728583.199999999</v>
      </c>
      <c r="N23" s="352">
        <v>0</v>
      </c>
      <c r="O23" s="353">
        <v>12941517.73</v>
      </c>
      <c r="P23" s="354">
        <v>12120371.99</v>
      </c>
      <c r="Q23" s="352">
        <v>0</v>
      </c>
      <c r="R23" s="353">
        <v>13240574.68</v>
      </c>
      <c r="S23" s="354">
        <v>12941517.73</v>
      </c>
      <c r="T23" s="352">
        <v>0</v>
      </c>
      <c r="U23" s="353">
        <v>13289626.9983333</v>
      </c>
      <c r="V23" s="354">
        <v>13396094.2633333</v>
      </c>
    </row>
    <row r="24" spans="1:22" ht="18.399999999999999" customHeight="1">
      <c r="A24" s="346" t="s">
        <v>16</v>
      </c>
      <c r="B24" s="347"/>
      <c r="C24" s="347"/>
      <c r="D24" s="347"/>
      <c r="E24" s="347"/>
      <c r="F24" s="347"/>
      <c r="G24" s="347"/>
      <c r="H24" s="352">
        <v>231225</v>
      </c>
      <c r="I24" s="353">
        <v>548784.99</v>
      </c>
      <c r="J24" s="354">
        <v>408005.67</v>
      </c>
      <c r="K24" s="352">
        <v>109663.92</v>
      </c>
      <c r="L24" s="353">
        <v>536819.05000000005</v>
      </c>
      <c r="M24" s="354">
        <v>548784.99</v>
      </c>
      <c r="N24" s="352">
        <v>0</v>
      </c>
      <c r="O24" s="353">
        <v>344975.81</v>
      </c>
      <c r="P24" s="354">
        <v>536819.05000000005</v>
      </c>
      <c r="Q24" s="352">
        <v>18211.919999999998</v>
      </c>
      <c r="R24" s="353">
        <v>408005.67</v>
      </c>
      <c r="S24" s="354">
        <v>344975.81</v>
      </c>
      <c r="T24" s="352">
        <v>75772.02</v>
      </c>
      <c r="U24" s="353">
        <v>128208.38666666699</v>
      </c>
      <c r="V24" s="354">
        <v>26303.796666666702</v>
      </c>
    </row>
    <row r="25" spans="1:22" ht="18.399999999999999" customHeight="1" thickBot="1">
      <c r="A25" s="346" t="s">
        <v>3</v>
      </c>
      <c r="B25" s="347"/>
      <c r="C25" s="347"/>
      <c r="D25" s="347"/>
      <c r="E25" s="347"/>
      <c r="F25" s="347"/>
      <c r="G25" s="347"/>
      <c r="H25" s="334">
        <v>0</v>
      </c>
      <c r="I25" s="335">
        <v>0</v>
      </c>
      <c r="J25" s="336">
        <v>0</v>
      </c>
      <c r="K25" s="334">
        <v>0</v>
      </c>
      <c r="L25" s="335">
        <v>0</v>
      </c>
      <c r="M25" s="336">
        <v>0</v>
      </c>
      <c r="N25" s="334">
        <v>0</v>
      </c>
      <c r="O25" s="335">
        <v>0</v>
      </c>
      <c r="P25" s="336">
        <v>0</v>
      </c>
      <c r="Q25" s="334">
        <v>0</v>
      </c>
      <c r="R25" s="335">
        <v>0</v>
      </c>
      <c r="S25" s="336">
        <v>0</v>
      </c>
      <c r="T25" s="334">
        <v>0</v>
      </c>
      <c r="U25" s="335">
        <v>0</v>
      </c>
      <c r="V25" s="336">
        <v>0</v>
      </c>
    </row>
    <row r="26" spans="1:22" ht="18.399999999999999" customHeight="1" thickBot="1">
      <c r="A26" s="324" t="s">
        <v>327</v>
      </c>
      <c r="B26" s="325"/>
      <c r="C26" s="325"/>
      <c r="D26" s="325"/>
      <c r="E26" s="325"/>
      <c r="F26" s="325"/>
      <c r="G26" s="326"/>
      <c r="H26" s="343">
        <f>SUM(H22:H25)</f>
        <v>267875</v>
      </c>
      <c r="I26" s="344"/>
      <c r="J26" s="344"/>
      <c r="K26" s="343">
        <f>SUM(K22:K25)</f>
        <v>606188.92000000004</v>
      </c>
      <c r="L26" s="344"/>
      <c r="M26" s="345"/>
      <c r="N26" s="344">
        <f>SUM(N22:N25)</f>
        <v>102340</v>
      </c>
      <c r="O26" s="344"/>
      <c r="P26" s="344"/>
      <c r="Q26" s="343">
        <f>SUM(Q22:Q25)</f>
        <v>742701.92</v>
      </c>
      <c r="R26" s="344"/>
      <c r="S26" s="345"/>
      <c r="T26" s="343">
        <f>SUM(T22:T25)</f>
        <v>206027.36</v>
      </c>
      <c r="U26" s="344"/>
      <c r="V26" s="345"/>
    </row>
    <row r="27" spans="1:22" ht="18.399999999999999" customHeight="1">
      <c r="A27" s="346" t="s">
        <v>30</v>
      </c>
      <c r="B27" s="347"/>
      <c r="C27" s="347"/>
      <c r="D27" s="347"/>
      <c r="E27" s="347"/>
      <c r="F27" s="347"/>
      <c r="G27" s="348"/>
      <c r="H27" s="349">
        <v>16529390.74</v>
      </c>
      <c r="I27" s="350"/>
      <c r="J27" s="351"/>
      <c r="K27" s="349">
        <v>13632535.539999999</v>
      </c>
      <c r="L27" s="350">
        <v>10122961.629999999</v>
      </c>
      <c r="M27" s="351">
        <v>6628334.5600000005</v>
      </c>
      <c r="N27" s="349">
        <v>13580208.15</v>
      </c>
      <c r="O27" s="350">
        <v>6248838.1500000004</v>
      </c>
      <c r="P27" s="351">
        <v>10122961.629999999</v>
      </c>
      <c r="Q27" s="349">
        <v>13296467.99</v>
      </c>
      <c r="R27" s="350">
        <v>6834216</v>
      </c>
      <c r="S27" s="351">
        <v>6248838.1500000004</v>
      </c>
      <c r="T27" s="349">
        <v>13489966.26</v>
      </c>
      <c r="U27" s="350">
        <v>6001218.2883333303</v>
      </c>
      <c r="V27" s="351">
        <v>5811470.0833333302</v>
      </c>
    </row>
    <row r="28" spans="1:22" ht="18.399999999999999" customHeight="1" thickBot="1">
      <c r="A28" s="331" t="s">
        <v>3</v>
      </c>
      <c r="B28" s="332"/>
      <c r="C28" s="332"/>
      <c r="D28" s="332"/>
      <c r="E28" s="332"/>
      <c r="F28" s="332"/>
      <c r="G28" s="333"/>
      <c r="H28" s="334">
        <v>1493282.01</v>
      </c>
      <c r="I28" s="335">
        <v>0</v>
      </c>
      <c r="J28" s="336">
        <v>0</v>
      </c>
      <c r="K28" s="334">
        <v>3848706.26</v>
      </c>
      <c r="L28" s="335">
        <v>0</v>
      </c>
      <c r="M28" s="336">
        <v>0</v>
      </c>
      <c r="N28" s="334">
        <v>1371454.13</v>
      </c>
      <c r="O28" s="335">
        <v>0</v>
      </c>
      <c r="P28" s="336">
        <v>0</v>
      </c>
      <c r="Q28" s="334">
        <v>1710075.66</v>
      </c>
      <c r="R28" s="335">
        <v>0</v>
      </c>
      <c r="S28" s="336">
        <v>0</v>
      </c>
      <c r="T28" s="334">
        <v>3587125.92</v>
      </c>
      <c r="U28" s="335">
        <v>0</v>
      </c>
      <c r="V28" s="336">
        <v>0</v>
      </c>
    </row>
    <row r="29" spans="1:22" ht="18.399999999999999" customHeight="1" thickBot="1">
      <c r="A29" s="337" t="s">
        <v>328</v>
      </c>
      <c r="B29" s="338"/>
      <c r="C29" s="338"/>
      <c r="D29" s="338"/>
      <c r="E29" s="338"/>
      <c r="F29" s="338"/>
      <c r="G29" s="339"/>
      <c r="H29" s="340">
        <f>SUM(H26:H28)</f>
        <v>18290547.750000004</v>
      </c>
      <c r="I29" s="341"/>
      <c r="J29" s="341"/>
      <c r="K29" s="340">
        <f>SUM(K26:K28)</f>
        <v>18087430.719999999</v>
      </c>
      <c r="L29" s="341"/>
      <c r="M29" s="342"/>
      <c r="N29" s="341">
        <f>SUM(N26:N28)</f>
        <v>15054002.280000001</v>
      </c>
      <c r="O29" s="341"/>
      <c r="P29" s="341"/>
      <c r="Q29" s="340">
        <f>SUM(Q26:Q28)</f>
        <v>15749245.57</v>
      </c>
      <c r="R29" s="341"/>
      <c r="S29" s="342"/>
      <c r="T29" s="340">
        <f>SUM(T26:T28)</f>
        <v>17283119.539999999</v>
      </c>
      <c r="U29" s="341"/>
      <c r="V29" s="342"/>
    </row>
    <row r="30" spans="1:22" ht="16.899999999999999" customHeight="1">
      <c r="A30" s="74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JEMEPPE-SUR-SAMBRE</v>
      </c>
      <c r="H1" s="271"/>
      <c r="I1" s="178" t="s">
        <v>296</v>
      </c>
      <c r="J1" s="198">
        <f>Coordonnées!R1</f>
        <v>92140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88" t="s">
        <v>329</v>
      </c>
      <c r="F5" s="389"/>
      <c r="G5" s="389"/>
      <c r="H5" s="389"/>
      <c r="I5" s="389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74" t="s">
        <v>38</v>
      </c>
      <c r="B8" s="375"/>
      <c r="C8" s="375"/>
      <c r="D8" s="376"/>
      <c r="E8" s="247">
        <v>4675878.43</v>
      </c>
      <c r="F8" s="247">
        <v>588996.92000000004</v>
      </c>
      <c r="G8" s="247">
        <v>2582580.9500000002</v>
      </c>
      <c r="H8" s="247">
        <v>2090091.33</v>
      </c>
      <c r="I8" s="247">
        <v>2845888.85</v>
      </c>
    </row>
    <row r="9" spans="1:10" ht="30" customHeight="1">
      <c r="A9" s="377" t="s">
        <v>19</v>
      </c>
      <c r="B9" s="378"/>
      <c r="C9" s="378"/>
      <c r="D9" s="379"/>
      <c r="E9" s="247">
        <v>3277775.25</v>
      </c>
      <c r="F9" s="247">
        <v>3807263.43</v>
      </c>
      <c r="G9" s="247">
        <v>4249458.07</v>
      </c>
      <c r="H9" s="247">
        <v>3742465.38</v>
      </c>
      <c r="I9" s="247">
        <v>3955453.58</v>
      </c>
    </row>
    <row r="10" spans="1:10" ht="30" customHeight="1">
      <c r="A10" s="377" t="s">
        <v>20</v>
      </c>
      <c r="B10" s="378"/>
      <c r="C10" s="378"/>
      <c r="D10" s="379"/>
      <c r="E10" s="247">
        <v>3559084.04</v>
      </c>
      <c r="F10" s="247">
        <v>4112690.73</v>
      </c>
      <c r="G10" s="247">
        <v>3638253.36</v>
      </c>
      <c r="H10" s="247">
        <v>3616222.04</v>
      </c>
      <c r="I10" s="247">
        <v>3982625.06</v>
      </c>
    </row>
    <row r="11" spans="1:10" ht="30" customHeight="1">
      <c r="A11" s="377" t="s">
        <v>21</v>
      </c>
      <c r="B11" s="378"/>
      <c r="C11" s="378"/>
      <c r="D11" s="379"/>
      <c r="E11" s="247">
        <v>1511439.29</v>
      </c>
      <c r="F11" s="247">
        <v>1229107.3</v>
      </c>
      <c r="G11" s="247">
        <v>1245280.52</v>
      </c>
      <c r="H11" s="247">
        <v>1187900.32</v>
      </c>
      <c r="I11" s="247">
        <v>1253114.75</v>
      </c>
    </row>
    <row r="12" spans="1:10" ht="30" customHeight="1">
      <c r="A12" s="377" t="s">
        <v>29</v>
      </c>
      <c r="B12" s="378"/>
      <c r="C12" s="378"/>
      <c r="D12" s="379"/>
      <c r="E12" s="247">
        <v>263061.15000000002</v>
      </c>
      <c r="F12" s="247">
        <v>42614.47</v>
      </c>
      <c r="G12" s="247">
        <v>266949.03000000003</v>
      </c>
      <c r="H12" s="247">
        <v>293340.61</v>
      </c>
      <c r="I12" s="247">
        <v>439916.92</v>
      </c>
    </row>
    <row r="13" spans="1:10" ht="30" customHeight="1">
      <c r="A13" s="377" t="s">
        <v>22</v>
      </c>
      <c r="B13" s="378"/>
      <c r="C13" s="378"/>
      <c r="D13" s="379"/>
      <c r="E13" s="247">
        <v>4519.95</v>
      </c>
      <c r="F13" s="247">
        <v>0</v>
      </c>
      <c r="G13" s="247">
        <v>14229.64</v>
      </c>
      <c r="H13" s="247">
        <v>1559.29</v>
      </c>
      <c r="I13" s="247">
        <v>42075.87</v>
      </c>
    </row>
    <row r="14" spans="1:10" ht="30" customHeight="1">
      <c r="A14" s="377" t="s">
        <v>23</v>
      </c>
      <c r="B14" s="378"/>
      <c r="C14" s="378"/>
      <c r="D14" s="379"/>
      <c r="E14" s="247">
        <v>32283.8</v>
      </c>
      <c r="F14" s="247">
        <v>25956.51</v>
      </c>
      <c r="G14" s="247">
        <v>29775.01</v>
      </c>
      <c r="H14" s="247">
        <v>29918.47</v>
      </c>
      <c r="I14" s="247">
        <v>27917.71</v>
      </c>
    </row>
    <row r="15" spans="1:10" ht="30" customHeight="1">
      <c r="A15" s="377" t="s">
        <v>24</v>
      </c>
      <c r="B15" s="378"/>
      <c r="C15" s="378"/>
      <c r="D15" s="379"/>
      <c r="E15" s="247">
        <v>1593467.24</v>
      </c>
      <c r="F15" s="247">
        <v>1590861.39</v>
      </c>
      <c r="G15" s="247">
        <v>1656706.8</v>
      </c>
      <c r="H15" s="247">
        <v>1513321.71</v>
      </c>
      <c r="I15" s="247">
        <v>1648391.06</v>
      </c>
    </row>
    <row r="16" spans="1:10" ht="30" customHeight="1">
      <c r="A16" s="382" t="s">
        <v>35</v>
      </c>
      <c r="B16" s="383"/>
      <c r="C16" s="383"/>
      <c r="D16" s="384"/>
      <c r="E16" s="247">
        <v>12867.3</v>
      </c>
      <c r="F16" s="247">
        <v>13094.41</v>
      </c>
      <c r="G16" s="247">
        <v>13344.51</v>
      </c>
      <c r="H16" s="247">
        <v>18477.96</v>
      </c>
      <c r="I16" s="247">
        <v>13626.22</v>
      </c>
    </row>
    <row r="17" spans="1:9" ht="30" customHeight="1">
      <c r="A17" s="377" t="s">
        <v>34</v>
      </c>
      <c r="B17" s="378"/>
      <c r="C17" s="378"/>
      <c r="D17" s="379"/>
      <c r="E17" s="247">
        <v>288703.59999999998</v>
      </c>
      <c r="F17" s="247">
        <v>316253.75</v>
      </c>
      <c r="G17" s="247">
        <v>343078.34</v>
      </c>
      <c r="H17" s="247">
        <v>289469.46000000002</v>
      </c>
      <c r="I17" s="247">
        <v>297377.12</v>
      </c>
    </row>
    <row r="18" spans="1:9" ht="30" customHeight="1">
      <c r="A18" s="377" t="s">
        <v>25</v>
      </c>
      <c r="B18" s="378"/>
      <c r="C18" s="378"/>
      <c r="D18" s="379"/>
      <c r="E18" s="247">
        <v>2837198.14</v>
      </c>
      <c r="F18" s="247">
        <v>2950766.22</v>
      </c>
      <c r="G18" s="247">
        <v>3106876.51</v>
      </c>
      <c r="H18" s="247">
        <v>3199949.92</v>
      </c>
      <c r="I18" s="247">
        <v>3347948.85</v>
      </c>
    </row>
    <row r="19" spans="1:9" ht="30" customHeight="1">
      <c r="A19" s="382" t="s">
        <v>26</v>
      </c>
      <c r="B19" s="383"/>
      <c r="C19" s="383"/>
      <c r="D19" s="384"/>
      <c r="E19" s="247">
        <v>2439006.77</v>
      </c>
      <c r="F19" s="247">
        <v>2540976.29</v>
      </c>
      <c r="G19" s="247">
        <v>2775333.14</v>
      </c>
      <c r="H19" s="247">
        <v>3115510.19</v>
      </c>
      <c r="I19" s="247">
        <v>2976001.24</v>
      </c>
    </row>
    <row r="20" spans="1:9" ht="30" customHeight="1">
      <c r="A20" s="377" t="s">
        <v>27</v>
      </c>
      <c r="B20" s="378"/>
      <c r="C20" s="378"/>
      <c r="D20" s="379"/>
      <c r="E20" s="247">
        <v>6979.33</v>
      </c>
      <c r="F20" s="247">
        <v>6979.33</v>
      </c>
      <c r="G20" s="247">
        <v>8494.9599999999991</v>
      </c>
      <c r="H20" s="247">
        <v>11976.18</v>
      </c>
      <c r="I20" s="247">
        <v>8276.77</v>
      </c>
    </row>
    <row r="21" spans="1:9" ht="30" customHeight="1">
      <c r="A21" s="385" t="s">
        <v>28</v>
      </c>
      <c r="B21" s="386"/>
      <c r="C21" s="386"/>
      <c r="D21" s="387"/>
      <c r="E21" s="247">
        <v>378756.2</v>
      </c>
      <c r="F21" s="247">
        <v>373388.48</v>
      </c>
      <c r="G21" s="247">
        <v>419045.36</v>
      </c>
      <c r="H21" s="247">
        <v>443905.65</v>
      </c>
      <c r="I21" s="247">
        <v>450169.39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JEMEPPE-SUR-SAMBRE</v>
      </c>
      <c r="H1" s="271"/>
      <c r="I1" s="178" t="s">
        <v>296</v>
      </c>
      <c r="J1" s="198">
        <f>Coordonnées!R1</f>
        <v>92140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90" t="s">
        <v>330</v>
      </c>
      <c r="F5" s="391"/>
      <c r="G5" s="391"/>
      <c r="H5" s="391"/>
      <c r="I5" s="391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74" t="s">
        <v>38</v>
      </c>
      <c r="B8" s="375"/>
      <c r="C8" s="375"/>
      <c r="D8" s="376"/>
      <c r="E8" s="247">
        <v>23180320.25</v>
      </c>
      <c r="F8" s="247">
        <v>22072083.289999999</v>
      </c>
      <c r="G8" s="247">
        <v>23182414.649999999</v>
      </c>
      <c r="H8" s="247">
        <v>21358812.829999998</v>
      </c>
      <c r="I8" s="247">
        <v>20822840.149999999</v>
      </c>
    </row>
    <row r="9" spans="1:10" ht="30" customHeight="1">
      <c r="A9" s="377" t="s">
        <v>19</v>
      </c>
      <c r="B9" s="378"/>
      <c r="C9" s="378"/>
      <c r="D9" s="379"/>
      <c r="E9" s="247">
        <v>486978.25</v>
      </c>
      <c r="F9" s="247">
        <v>575645.89</v>
      </c>
      <c r="G9" s="247">
        <v>633122.55000000005</v>
      </c>
      <c r="H9" s="247">
        <v>611693.89</v>
      </c>
      <c r="I9" s="247">
        <v>702530.13</v>
      </c>
    </row>
    <row r="10" spans="1:10" ht="30" customHeight="1">
      <c r="A10" s="377" t="s">
        <v>20</v>
      </c>
      <c r="B10" s="378"/>
      <c r="C10" s="378"/>
      <c r="D10" s="379"/>
      <c r="E10" s="247">
        <v>0</v>
      </c>
      <c r="F10" s="247">
        <v>0</v>
      </c>
      <c r="G10" s="247">
        <v>670786.05000000005</v>
      </c>
      <c r="H10" s="247">
        <v>0</v>
      </c>
      <c r="I10" s="247">
        <v>35681.39</v>
      </c>
    </row>
    <row r="11" spans="1:10" ht="30" customHeight="1">
      <c r="A11" s="377" t="s">
        <v>21</v>
      </c>
      <c r="B11" s="378"/>
      <c r="C11" s="378"/>
      <c r="D11" s="379"/>
      <c r="E11" s="247">
        <v>206878.83</v>
      </c>
      <c r="F11" s="247">
        <v>148784.09</v>
      </c>
      <c r="G11" s="247">
        <v>160484.85</v>
      </c>
      <c r="H11" s="247">
        <v>184182.72</v>
      </c>
      <c r="I11" s="247">
        <v>186725.9</v>
      </c>
    </row>
    <row r="12" spans="1:10" ht="30" customHeight="1">
      <c r="A12" s="377" t="s">
        <v>29</v>
      </c>
      <c r="B12" s="378"/>
      <c r="C12" s="378"/>
      <c r="D12" s="379"/>
      <c r="E12" s="247">
        <v>679675.7</v>
      </c>
      <c r="F12" s="247">
        <v>578572.37</v>
      </c>
      <c r="G12" s="247">
        <v>763201.83</v>
      </c>
      <c r="H12" s="247">
        <v>653190.14</v>
      </c>
      <c r="I12" s="247">
        <v>615725.75</v>
      </c>
    </row>
    <row r="13" spans="1:10" ht="30" customHeight="1">
      <c r="A13" s="377" t="s">
        <v>22</v>
      </c>
      <c r="B13" s="378"/>
      <c r="C13" s="378"/>
      <c r="D13" s="379"/>
      <c r="E13" s="247">
        <v>34758.28</v>
      </c>
      <c r="F13" s="247">
        <v>31217.31</v>
      </c>
      <c r="G13" s="247">
        <v>45773.55</v>
      </c>
      <c r="H13" s="247">
        <v>34648.75</v>
      </c>
      <c r="I13" s="247">
        <v>27037.83</v>
      </c>
    </row>
    <row r="14" spans="1:10" ht="30" customHeight="1">
      <c r="A14" s="377" t="s">
        <v>23</v>
      </c>
      <c r="B14" s="378"/>
      <c r="C14" s="378"/>
      <c r="D14" s="379"/>
      <c r="E14" s="247">
        <v>1227.96</v>
      </c>
      <c r="F14" s="247">
        <v>681.97</v>
      </c>
      <c r="G14" s="247">
        <v>679.54</v>
      </c>
      <c r="H14" s="247">
        <v>677.08</v>
      </c>
      <c r="I14" s="247">
        <v>674.58</v>
      </c>
    </row>
    <row r="15" spans="1:10" ht="30" customHeight="1">
      <c r="A15" s="377" t="s">
        <v>24</v>
      </c>
      <c r="B15" s="378"/>
      <c r="C15" s="378"/>
      <c r="D15" s="379"/>
      <c r="E15" s="247">
        <v>417379.22</v>
      </c>
      <c r="F15" s="247">
        <v>400119.3</v>
      </c>
      <c r="G15" s="247">
        <v>409802.89</v>
      </c>
      <c r="H15" s="247">
        <v>353338.89</v>
      </c>
      <c r="I15" s="247">
        <v>411631.61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7" t="s">
        <v>25</v>
      </c>
      <c r="B18" s="378"/>
      <c r="C18" s="378"/>
      <c r="D18" s="379"/>
      <c r="E18" s="247">
        <v>224889.12</v>
      </c>
      <c r="F18" s="247">
        <v>236751.01</v>
      </c>
      <c r="G18" s="247">
        <v>281618.13</v>
      </c>
      <c r="H18" s="247">
        <v>358134.16</v>
      </c>
      <c r="I18" s="247">
        <v>297072.59999999998</v>
      </c>
    </row>
    <row r="19" spans="1:9" ht="30" customHeight="1">
      <c r="A19" s="382" t="s">
        <v>26</v>
      </c>
      <c r="B19" s="383"/>
      <c r="C19" s="383"/>
      <c r="D19" s="384"/>
      <c r="E19" s="247">
        <v>287214.17</v>
      </c>
      <c r="F19" s="247">
        <v>353242.24</v>
      </c>
      <c r="G19" s="247">
        <v>376009.96</v>
      </c>
      <c r="H19" s="247">
        <v>419702.33</v>
      </c>
      <c r="I19" s="247">
        <v>340428.58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94566.01</v>
      </c>
      <c r="F21" s="247">
        <v>92915.98</v>
      </c>
      <c r="G21" s="247">
        <v>202766.6</v>
      </c>
      <c r="H21" s="247">
        <v>177953.85</v>
      </c>
      <c r="I21" s="247">
        <v>172105.1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JEMEPPE-SUR-SAMBRE</v>
      </c>
      <c r="H1" s="271"/>
      <c r="I1" s="178" t="s">
        <v>296</v>
      </c>
      <c r="J1" s="198">
        <f>Coordonnées!R1</f>
        <v>92140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92" t="s">
        <v>331</v>
      </c>
      <c r="F5" s="393"/>
      <c r="G5" s="393"/>
      <c r="H5" s="393"/>
      <c r="I5" s="393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74" t="s">
        <v>38</v>
      </c>
      <c r="B8" s="375"/>
      <c r="C8" s="375"/>
      <c r="D8" s="376"/>
      <c r="E8" s="247">
        <v>140437.20000000001</v>
      </c>
      <c r="F8" s="247">
        <v>0</v>
      </c>
      <c r="G8" s="247">
        <v>0</v>
      </c>
      <c r="H8" s="247">
        <v>754775.38</v>
      </c>
      <c r="I8" s="247">
        <v>10444915.75</v>
      </c>
    </row>
    <row r="9" spans="1:10" ht="30" customHeight="1">
      <c r="A9" s="377" t="s">
        <v>19</v>
      </c>
      <c r="B9" s="378"/>
      <c r="C9" s="378"/>
      <c r="D9" s="379"/>
      <c r="E9" s="247">
        <v>273923.96999999997</v>
      </c>
      <c r="F9" s="247">
        <v>206570.06</v>
      </c>
      <c r="G9" s="247">
        <v>182227.63</v>
      </c>
      <c r="H9" s="247">
        <v>321025.95</v>
      </c>
      <c r="I9" s="247">
        <v>559755.62</v>
      </c>
    </row>
    <row r="10" spans="1:10" ht="30" customHeight="1">
      <c r="A10" s="377" t="s">
        <v>20</v>
      </c>
      <c r="B10" s="378"/>
      <c r="C10" s="378"/>
      <c r="D10" s="379"/>
      <c r="E10" s="247">
        <v>0</v>
      </c>
      <c r="F10" s="247">
        <v>0</v>
      </c>
      <c r="G10" s="247">
        <v>0</v>
      </c>
      <c r="H10" s="247">
        <v>310301.2</v>
      </c>
      <c r="I10" s="247">
        <v>24066.9</v>
      </c>
    </row>
    <row r="11" spans="1:10" ht="30" customHeight="1">
      <c r="A11" s="377" t="s">
        <v>21</v>
      </c>
      <c r="B11" s="378"/>
      <c r="C11" s="378"/>
      <c r="D11" s="379"/>
      <c r="E11" s="247">
        <v>836810.89</v>
      </c>
      <c r="F11" s="247">
        <v>1229851.6200000001</v>
      </c>
      <c r="G11" s="247">
        <v>340499.46</v>
      </c>
      <c r="H11" s="247">
        <v>754761.2</v>
      </c>
      <c r="I11" s="247">
        <v>999428.19</v>
      </c>
    </row>
    <row r="12" spans="1:10" ht="30" customHeight="1">
      <c r="A12" s="377" t="s">
        <v>29</v>
      </c>
      <c r="B12" s="378"/>
      <c r="C12" s="378"/>
      <c r="D12" s="379"/>
      <c r="E12" s="247">
        <v>0</v>
      </c>
      <c r="F12" s="247">
        <v>27965.81</v>
      </c>
      <c r="G12" s="247">
        <v>0</v>
      </c>
      <c r="H12" s="247">
        <v>0</v>
      </c>
      <c r="I12" s="247">
        <v>0</v>
      </c>
    </row>
    <row r="13" spans="1:10" ht="30" customHeight="1">
      <c r="A13" s="377" t="s">
        <v>22</v>
      </c>
      <c r="B13" s="378"/>
      <c r="C13" s="378"/>
      <c r="D13" s="379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10" ht="30" customHeight="1">
      <c r="A14" s="377" t="s">
        <v>23</v>
      </c>
      <c r="B14" s="378"/>
      <c r="C14" s="378"/>
      <c r="D14" s="379"/>
      <c r="E14" s="247">
        <v>0</v>
      </c>
      <c r="F14" s="247">
        <v>0</v>
      </c>
      <c r="G14" s="247">
        <v>0</v>
      </c>
      <c r="H14" s="247">
        <v>0</v>
      </c>
      <c r="I14" s="247">
        <v>0</v>
      </c>
    </row>
    <row r="15" spans="1:10" ht="30" customHeight="1">
      <c r="A15" s="377" t="s">
        <v>24</v>
      </c>
      <c r="B15" s="378"/>
      <c r="C15" s="378"/>
      <c r="D15" s="379"/>
      <c r="E15" s="247">
        <v>1107391.6000000001</v>
      </c>
      <c r="F15" s="247">
        <v>1491690.24</v>
      </c>
      <c r="G15" s="247">
        <v>290853.65000000002</v>
      </c>
      <c r="H15" s="247">
        <v>850391.18</v>
      </c>
      <c r="I15" s="247">
        <v>164405.97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106730.53</v>
      </c>
      <c r="F17" s="247">
        <v>0</v>
      </c>
      <c r="G17" s="247">
        <v>99991.039999999994</v>
      </c>
      <c r="H17" s="247">
        <v>152540.15</v>
      </c>
      <c r="I17" s="247">
        <v>0</v>
      </c>
    </row>
    <row r="18" spans="1:9" ht="30" customHeight="1">
      <c r="A18" s="377" t="s">
        <v>25</v>
      </c>
      <c r="B18" s="378"/>
      <c r="C18" s="378"/>
      <c r="D18" s="379"/>
      <c r="E18" s="247">
        <v>226935.86</v>
      </c>
      <c r="F18" s="247">
        <v>1476240.22</v>
      </c>
      <c r="G18" s="247">
        <v>54617.36</v>
      </c>
      <c r="H18" s="247">
        <v>18172.78</v>
      </c>
      <c r="I18" s="247">
        <v>91436.24</v>
      </c>
    </row>
    <row r="19" spans="1:9" ht="30" customHeight="1">
      <c r="A19" s="382" t="s">
        <v>26</v>
      </c>
      <c r="B19" s="383"/>
      <c r="C19" s="383"/>
      <c r="D19" s="384"/>
      <c r="E19" s="247">
        <v>8253.42</v>
      </c>
      <c r="F19" s="247">
        <v>8970.76</v>
      </c>
      <c r="G19" s="247">
        <v>5463.94</v>
      </c>
      <c r="H19" s="247">
        <v>35008.769999999997</v>
      </c>
      <c r="I19" s="247">
        <v>66581.929999999993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25617.75</v>
      </c>
      <c r="G20" s="247">
        <v>0</v>
      </c>
      <c r="H20" s="247">
        <v>10281.24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0</v>
      </c>
      <c r="F21" s="247">
        <v>0</v>
      </c>
      <c r="G21" s="247">
        <v>0</v>
      </c>
      <c r="H21" s="247">
        <v>0</v>
      </c>
      <c r="I21" s="247">
        <v>142000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JEMEPPE-SUR-SAMBRE</v>
      </c>
      <c r="H1" s="271"/>
      <c r="I1" s="178" t="s">
        <v>296</v>
      </c>
      <c r="J1" s="198">
        <f>Coordonnées!R1</f>
        <v>92140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94" t="s">
        <v>332</v>
      </c>
      <c r="F5" s="395"/>
      <c r="G5" s="395"/>
      <c r="H5" s="395"/>
      <c r="I5" s="395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74" t="s">
        <v>38</v>
      </c>
      <c r="B8" s="375"/>
      <c r="C8" s="375"/>
      <c r="D8" s="376"/>
      <c r="E8" s="247">
        <v>18022672.75</v>
      </c>
      <c r="F8" s="247">
        <v>17474855.879999999</v>
      </c>
      <c r="G8" s="247">
        <v>15027202.279999999</v>
      </c>
      <c r="H8" s="247">
        <v>14251768.27</v>
      </c>
      <c r="I8" s="247">
        <v>17077092.18</v>
      </c>
    </row>
    <row r="9" spans="1:10" ht="30" customHeight="1">
      <c r="A9" s="377" t="s">
        <v>19</v>
      </c>
      <c r="B9" s="378"/>
      <c r="C9" s="378"/>
      <c r="D9" s="379"/>
      <c r="E9" s="247">
        <v>36650</v>
      </c>
      <c r="F9" s="247">
        <v>109663.92</v>
      </c>
      <c r="G9" s="247">
        <v>0</v>
      </c>
      <c r="H9" s="247">
        <v>0</v>
      </c>
      <c r="I9" s="247">
        <v>37286.370000000003</v>
      </c>
    </row>
    <row r="10" spans="1:10" ht="30" customHeight="1">
      <c r="A10" s="377" t="s">
        <v>20</v>
      </c>
      <c r="B10" s="378"/>
      <c r="C10" s="378"/>
      <c r="D10" s="379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10" ht="30" customHeight="1">
      <c r="A11" s="377" t="s">
        <v>21</v>
      </c>
      <c r="B11" s="378"/>
      <c r="C11" s="378"/>
      <c r="D11" s="379"/>
      <c r="E11" s="247">
        <v>165000</v>
      </c>
      <c r="F11" s="247">
        <v>20000</v>
      </c>
      <c r="G11" s="247">
        <v>0</v>
      </c>
      <c r="H11" s="247">
        <v>0</v>
      </c>
      <c r="I11" s="247">
        <v>115255.34</v>
      </c>
    </row>
    <row r="12" spans="1:10" ht="30" customHeight="1">
      <c r="A12" s="377" t="s">
        <v>29</v>
      </c>
      <c r="B12" s="378"/>
      <c r="C12" s="378"/>
      <c r="D12" s="379"/>
      <c r="E12" s="247">
        <v>0</v>
      </c>
      <c r="F12" s="247">
        <v>0</v>
      </c>
      <c r="G12" s="247">
        <v>0</v>
      </c>
      <c r="H12" s="247">
        <v>0</v>
      </c>
      <c r="I12" s="247">
        <v>0</v>
      </c>
    </row>
    <row r="13" spans="1:10" ht="30" customHeight="1">
      <c r="A13" s="377" t="s">
        <v>22</v>
      </c>
      <c r="B13" s="378"/>
      <c r="C13" s="378"/>
      <c r="D13" s="379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10" ht="30" customHeight="1">
      <c r="A14" s="377" t="s">
        <v>23</v>
      </c>
      <c r="B14" s="378"/>
      <c r="C14" s="378"/>
      <c r="D14" s="379"/>
      <c r="E14" s="247">
        <v>0</v>
      </c>
      <c r="F14" s="247">
        <v>0</v>
      </c>
      <c r="G14" s="247">
        <v>0</v>
      </c>
      <c r="H14" s="247">
        <v>0</v>
      </c>
      <c r="I14" s="247">
        <v>0</v>
      </c>
    </row>
    <row r="15" spans="1:10" ht="30" customHeight="1">
      <c r="A15" s="377" t="s">
        <v>24</v>
      </c>
      <c r="B15" s="378"/>
      <c r="C15" s="378"/>
      <c r="D15" s="379"/>
      <c r="E15" s="247">
        <v>0</v>
      </c>
      <c r="F15" s="247">
        <v>0</v>
      </c>
      <c r="G15" s="247">
        <v>0</v>
      </c>
      <c r="H15" s="247">
        <v>742701.92</v>
      </c>
      <c r="I15" s="247">
        <v>0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7" t="s">
        <v>25</v>
      </c>
      <c r="B18" s="378"/>
      <c r="C18" s="378"/>
      <c r="D18" s="379"/>
      <c r="E18" s="247">
        <v>66225</v>
      </c>
      <c r="F18" s="247">
        <v>476525</v>
      </c>
      <c r="G18" s="247">
        <v>0</v>
      </c>
      <c r="H18" s="247">
        <v>0</v>
      </c>
      <c r="I18" s="247">
        <v>53485.65</v>
      </c>
    </row>
    <row r="19" spans="1:9" ht="30" customHeight="1">
      <c r="A19" s="382" t="s">
        <v>26</v>
      </c>
      <c r="B19" s="383"/>
      <c r="C19" s="383"/>
      <c r="D19" s="384"/>
      <c r="E19" s="247">
        <v>0</v>
      </c>
      <c r="F19" s="247">
        <v>0</v>
      </c>
      <c r="G19" s="247">
        <v>0</v>
      </c>
      <c r="H19" s="247">
        <v>0</v>
      </c>
      <c r="I19" s="247">
        <v>0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Jean-Louis Descy</cp:lastModifiedBy>
  <cp:lastPrinted>2019-04-29T14:14:47Z</cp:lastPrinted>
  <dcterms:created xsi:type="dcterms:W3CDTF">2006-02-10T09:03:57Z</dcterms:created>
  <dcterms:modified xsi:type="dcterms:W3CDTF">2022-11-16T11:27:25Z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